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94" documentId="8_{21594E7C-6DF8-479C-B59B-7AA259C8372B}" xr6:coauthVersionLast="47" xr6:coauthVersionMax="47" xr10:uidLastSave="{D68B9D10-8EBC-4E72-B815-49CF7678A28B}"/>
  <bookViews>
    <workbookView xWindow="25800" yWindow="0" windowWidth="25800" windowHeight="21000" xr2:uid="{00000000-000D-0000-FFFF-FFFF00000000}"/>
  </bookViews>
  <sheets>
    <sheet name="EU KM1" sheetId="2" r:id="rId1"/>
    <sheet name="EU OV1" sheetId="4" r:id="rId2"/>
    <sheet name="REM1" sheetId="5" r:id="rId3"/>
    <sheet name="EU CC1" sheetId="9" r:id="rId4"/>
    <sheet name="EU CCA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6" i="5"/>
  <c r="D20" i="9" l="1"/>
  <c r="E9" i="4"/>
  <c r="D9" i="4" l="1"/>
  <c r="D137" i="9" l="1"/>
  <c r="D124" i="9"/>
  <c r="D106" i="9"/>
  <c r="D95" i="9"/>
  <c r="D78" i="9"/>
  <c r="D44" i="9"/>
  <c r="D67" i="9" s="1"/>
  <c r="D30" i="9"/>
  <c r="D125" i="9" l="1"/>
  <c r="D96" i="9"/>
  <c r="D68" i="9"/>
  <c r="D134" i="9"/>
  <c r="D142" i="9" s="1"/>
  <c r="D97" i="9"/>
  <c r="D135" i="9" l="1"/>
  <c r="D126" i="9"/>
  <c r="D136" i="9" s="1"/>
  <c r="D36" i="4" l="1"/>
  <c r="D19" i="4"/>
  <c r="F9" i="4" l="1"/>
  <c r="F39" i="4"/>
  <c r="F36" i="4"/>
  <c r="F35" i="4"/>
  <c r="F34" i="4"/>
  <c r="F32" i="4"/>
  <c r="F31" i="4"/>
  <c r="F26" i="4"/>
  <c r="F25" i="4"/>
  <c r="F19" i="4"/>
  <c r="F18" i="4"/>
  <c r="F15" i="4"/>
  <c r="F14" i="4"/>
  <c r="F8" i="4"/>
  <c r="D44" i="4"/>
  <c r="F44" i="4" s="1"/>
</calcChain>
</file>

<file path=xl/sharedStrings.xml><?xml version="1.0" encoding="utf-8"?>
<sst xmlns="http://schemas.openxmlformats.org/spreadsheetml/2006/main" count="589" uniqueCount="428">
  <si>
    <t>a</t>
  </si>
  <si>
    <t>e</t>
  </si>
  <si>
    <t>EU 8a</t>
  </si>
  <si>
    <t>EU 7a</t>
  </si>
  <si>
    <t>EU 7b</t>
  </si>
  <si>
    <t>EU 7c</t>
  </si>
  <si>
    <t>EU 7d</t>
  </si>
  <si>
    <t>EU 9a</t>
  </si>
  <si>
    <t>EU 10a</t>
  </si>
  <si>
    <t>EU 11a</t>
  </si>
  <si>
    <t>EU 16a</t>
  </si>
  <si>
    <t>EU 16b</t>
  </si>
  <si>
    <t>EU 14a</t>
  </si>
  <si>
    <t>EU 14b</t>
  </si>
  <si>
    <t>EU 14c</t>
  </si>
  <si>
    <t>EU 14d</t>
  </si>
  <si>
    <t>EU 14e</t>
  </si>
  <si>
    <t>Skjema EU KM1 - Nøkkeltall kapital og likvidietet</t>
  </si>
  <si>
    <t>Beløp i tusen kroner</t>
  </si>
  <si>
    <t>Ren kjernekapital</t>
  </si>
  <si>
    <t>Kjernekapital</t>
  </si>
  <si>
    <t>Total ansvarlig kapital</t>
  </si>
  <si>
    <t>Totalt risikovektet beregningsgrunnlag</t>
  </si>
  <si>
    <t>Ren kjernekapitaldekning</t>
  </si>
  <si>
    <t>Kjernekapitaldekning</t>
  </si>
  <si>
    <t>Total kapitaldekning</t>
  </si>
  <si>
    <t>herav: som skal dekkes av ren kjernekapital (prosentpoeng)</t>
  </si>
  <si>
    <t>herav: som skal dekkes av kjernekapital (prosentpoeng)</t>
  </si>
  <si>
    <t>Kombinert buffer- og totalt kapitalkrav (i prosent av risikovektet beregningsgrunnlag)</t>
  </si>
  <si>
    <t>Likvide eiendeler (vektet verdi)</t>
  </si>
  <si>
    <t>Utbetalinger (vektet verdi)</t>
  </si>
  <si>
    <t>Innbetalinger (vektet verdi)</t>
  </si>
  <si>
    <t>Netto utbetalinger (justert verdi)</t>
  </si>
  <si>
    <t>Likviditetsreserve (LCR)</t>
  </si>
  <si>
    <t>Stabil finansiering (NSFR)</t>
  </si>
  <si>
    <t>Poster som krever stabil finansiering</t>
  </si>
  <si>
    <t>Poster som gir stabil fiansiering</t>
  </si>
  <si>
    <t>Stabil finansiering/NSFR (i prosent)</t>
  </si>
  <si>
    <t>Likviditetsreserve/LCR (i prosent)</t>
  </si>
  <si>
    <t>Bevaringsbuffer (i prosent)</t>
  </si>
  <si>
    <t>Systemrisikobuffer (i prosent)</t>
  </si>
  <si>
    <t>Kombinert bufferkrav (i prosent)</t>
  </si>
  <si>
    <t>Samlet SREP kapitalkrav (i prosent)</t>
  </si>
  <si>
    <t>Tilgjengelig ansvarlig kapital (beløp)</t>
  </si>
  <si>
    <t>Risikovektet beregningsgrunnlag</t>
  </si>
  <si>
    <t>Kapitaldekning (i prosent av risikovektet beregningsgrunnlag)</t>
  </si>
  <si>
    <t>Tilleggskrav til ansvarlig kapital for å håndtere andre risikoer enn overdreven gjeldsoppbygging (i prosent av risikovektet beregningsgrunnlag)</t>
  </si>
  <si>
    <t>Bevaringsbuffer som følge av makro- eller systemrisko fastsatt av en medlemsstat (i prosent)</t>
  </si>
  <si>
    <t>Institusjonsspesifikk motsyklisk kapitalbuffer (i prosent)</t>
  </si>
  <si>
    <t>Buffer for globalt systemviktige institusjoner (i prosent)</t>
  </si>
  <si>
    <t>Buffer for andre systemviktige institusjoner (i prosent)</t>
  </si>
  <si>
    <t>Samlet kapitalkrav (i prosent)</t>
  </si>
  <si>
    <t>Tilgjengelig ren kjernekapital (CET1) etter oppfyllelse av samlede SREP-krav til ansvarlig kapital (i prosent)</t>
  </si>
  <si>
    <t>Uvektet kjernekapitalandel</t>
  </si>
  <si>
    <t>Sum eksponeringsmål</t>
  </si>
  <si>
    <t>Uvektet kjernekapitalandel (i prosent)</t>
  </si>
  <si>
    <t>Tilleggskrav til ansvarlig kapital for å håndtere risikoen for overdreven gjeldsoppbygging (i prosent av risikovektet eksponeringsbeløp)</t>
  </si>
  <si>
    <t>Tilleggskrav til ansvarlig kapital for å håndtere risikoen for overdreven gjeldsoppbygging (i prosent)</t>
  </si>
  <si>
    <t xml:space="preserve">     herav: skal bestå av ren kjernekapital (prosentpoeng)</t>
  </si>
  <si>
    <t>Samlede SREP-krav til uvektet kjernekapitalandel (i prosent)</t>
  </si>
  <si>
    <t>Bufferkrav til uvektet kjernekapitalandel og samlet krav til uvektet kjernekapitalandel (i prosent av det samlede eksponeringsmålet)</t>
  </si>
  <si>
    <t>Bufferkrav til uvektet kjernekapitalandel (i prosent)</t>
  </si>
  <si>
    <t>Samlet krav til uvektet kjernekapitalandel (i prosent)</t>
  </si>
  <si>
    <t>c</t>
  </si>
  <si>
    <t>b</t>
  </si>
  <si>
    <t>EU 4a</t>
  </si>
  <si>
    <t>EU 8b</t>
  </si>
  <si>
    <t>EU 19a</t>
  </si>
  <si>
    <t>EU 22a</t>
  </si>
  <si>
    <t>EU 23a</t>
  </si>
  <si>
    <t>EU 23b</t>
  </si>
  <si>
    <t>EU 23c</t>
  </si>
  <si>
    <t>d</t>
  </si>
  <si>
    <t>EU-4a</t>
  </si>
  <si>
    <t>EU-5x</t>
  </si>
  <si>
    <t>EU-13a</t>
  </si>
  <si>
    <t>EU-14a</t>
  </si>
  <si>
    <t>EU-13b</t>
  </si>
  <si>
    <t>EU-14b</t>
  </si>
  <si>
    <t>EU-14x</t>
  </si>
  <si>
    <t>EU-14y</t>
  </si>
  <si>
    <t>Antall ansatte</t>
  </si>
  <si>
    <t>Samlet fast godgjørelse</t>
  </si>
  <si>
    <t>I/A</t>
  </si>
  <si>
    <t>Hvorav: rene lønnsutbetalinger</t>
  </si>
  <si>
    <t>Hvorav: aksjebaserte instrumenter eller lignende ikke-kontante instrumenter</t>
  </si>
  <si>
    <t>Hvorav: andre instrumenter</t>
  </si>
  <si>
    <t>Hvorav: andre varianter</t>
  </si>
  <si>
    <t>Samlet variabel godtgjørelse</t>
  </si>
  <si>
    <t>Hvorav: med utsatt innslagspunkt (utbetalingstidspunkt)</t>
  </si>
  <si>
    <t>Hvorav: aksjer eller andre eiereandeler</t>
  </si>
  <si>
    <t>Fast godtjørelse</t>
  </si>
  <si>
    <t>Variabel godtgjørelse</t>
  </si>
  <si>
    <t>Samlet godtgjørelse (2 + 10)</t>
  </si>
  <si>
    <t>Andre i bankens overordnede/øverste ledelse</t>
  </si>
  <si>
    <t>Medlemmer i bankens ledergruppe</t>
  </si>
  <si>
    <t>Ansatte i bankens overodnede ledelse med tilsyns- eller overvåkningsfunksjon</t>
  </si>
  <si>
    <t>Andre identifiserte årsverk</t>
  </si>
  <si>
    <t>Beløp for samlet kredittrisiko-eksponering (TREA)</t>
  </si>
  <si>
    <t>Samlet kapitalkrav</t>
  </si>
  <si>
    <t>Kredittrisiko (eksklusive CCR)</t>
  </si>
  <si>
    <t>Hvorav etter standartmetoden</t>
  </si>
  <si>
    <t>Totalt</t>
  </si>
  <si>
    <t xml:space="preserve">Motpartskredittrisiko - CCR </t>
  </si>
  <si>
    <t>Hvorav etter intermodellmetoden (IMM)</t>
  </si>
  <si>
    <t>Hvorav kredittverdsettingsjustering - CVA</t>
  </si>
  <si>
    <t>Hvorav annen CCR</t>
  </si>
  <si>
    <t>Hvorav eksponering mot et CCP</t>
  </si>
  <si>
    <t>I/A for standarmetodebanker</t>
  </si>
  <si>
    <t>Oppgjørsrisiko</t>
  </si>
  <si>
    <t>Verdipapirisering utenfor handelsporteføljen (after the cap)</t>
  </si>
  <si>
    <t>I/A for banker uten handelsportefølje</t>
  </si>
  <si>
    <t>Posisjon for valuta- og råvarerisikoer (markedsrisiko)</t>
  </si>
  <si>
    <t xml:space="preserve">Hvorav IMA </t>
  </si>
  <si>
    <t>Store engasjement</t>
  </si>
  <si>
    <t>Operasjonell risiko</t>
  </si>
  <si>
    <t>Hvorav etter basismetode</t>
  </si>
  <si>
    <t>Hvorav etter avansert metode</t>
  </si>
  <si>
    <t>Beløp under grenseverdien for fradrag (skal gis 250% risikovekt)</t>
  </si>
  <si>
    <t>Skjema EU OV1 – Oversikt over beløp for samlet kredittrisikoeksponering</t>
  </si>
  <si>
    <t>Skjema EU REM1 - Godtgjørelse for regnskapsåret</t>
  </si>
  <si>
    <t>Vedlegg 3:</t>
  </si>
  <si>
    <t>Ren kjernekapital: Instrumenter og opptjent kapital</t>
  </si>
  <si>
    <t>(A) 
Beløp på datoen for offentlig-gjøring</t>
  </si>
  <si>
    <t>(B)
Referanser til artikler i forordningen (CRR)</t>
  </si>
  <si>
    <t>(C)
Beløp omfattet av overgangs-regler</t>
  </si>
  <si>
    <t>Kapitalinstrumenter og tilhørende overkursfond</t>
  </si>
  <si>
    <t>26 (1), 27, 28 og 29</t>
  </si>
  <si>
    <t>Innbetalt egenkapitalbevis (JAREN)</t>
  </si>
  <si>
    <t>Overskurs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</si>
  <si>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</si>
  <si>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</si>
  <si>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</si>
  <si>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</si>
  <si>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</si>
  <si>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</si>
  <si>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</si>
  <si>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</si>
  <si>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overgangsbestemmelser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</si>
  <si>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</si>
  <si>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</si>
  <si>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</si>
  <si>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</si>
  <si>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</si>
  <si>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t.o.m. 5a</t>
  </si>
  <si>
    <t>Ren kjernekapital: Regulatoriske justeringer</t>
  </si>
  <si>
    <t>Verdijusteringer som følge av kravene om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</si>
  <si>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</si>
  <si>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</si>
  <si>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</si>
  <si>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</si>
  <si>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</si>
  <si>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</si>
  <si>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</si>
  <si>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</si>
  <si>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</si>
  <si>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</si>
  <si>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</si>
  <si>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</si>
  <si>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</si>
  <si>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</si>
  <si>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</si>
  <si>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</si>
  <si>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</si>
  <si>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</si>
  <si>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</si>
  <si>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</si>
  <si>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</si>
  <si>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</si>
  <si>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</si>
  <si>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til (3) og 79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</si>
  <si>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</si>
  <si>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</si>
  <si>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</si>
  <si>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</si>
  <si>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</si>
  <si>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</si>
  <si>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</si>
  <si>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</si>
  <si>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</si>
  <si>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</si>
  <si>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</si>
  <si>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</si>
  <si>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</si>
  <si>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</si>
  <si>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</si>
  <si>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</si>
  <si>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</si>
  <si>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</si>
  <si>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</si>
  <si>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</si>
  <si>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</si>
  <si>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</si>
  <si>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</si>
  <si>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</si>
  <si>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</si>
  <si>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</si>
  <si>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</si>
  <si>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</si>
  <si>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</si>
  <si>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</si>
  <si>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</si>
  <si>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</si>
  <si>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</si>
  <si>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</si>
  <si>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</si>
  <si>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 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</si>
  <si>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</si>
  <si>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</si>
  <si>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</si>
  <si>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</si>
  <si>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Rad 6 pluss rad 28 hvis beløpet i rad 28 er negativt, ellers minus</t>
  </si>
  <si>
    <t>Annen godkjent kjernekapital: Instrumenter</t>
  </si>
  <si>
    <t>51 og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</si>
  <si>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</si>
  <si>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</si>
  <si>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</si>
  <si>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</si>
  <si>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overgangsbestemmelser</t>
  </si>
  <si>
    <t>Fondsobligasjonskapital utstedt av datterselskaper til tredjeparter som kan medregnes i annen godkjent kjernekapital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</si>
  <si>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</si>
  <si>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</si>
  <si>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</si>
  <si>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</si>
  <si>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</si>
  <si>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</si>
  <si>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</si>
  <si>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</si>
  <si>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</si>
  <si>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</si>
  <si>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</si>
  <si>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</si>
  <si>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</si>
  <si>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</si>
  <si>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</si>
  <si>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</si>
  <si>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</si>
  <si>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</si>
  <si>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</si>
  <si>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</si>
  <si>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 xml:space="preserve">Fradrag som skal gjøres i annen godkjent kjernekapital, i stedet for tilleggskapital, som følge av overgangsbestemmelser (negativt beløp) 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</si>
  <si>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</si>
  <si>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</si>
  <si>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</si>
  <si>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</si>
  <si>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</si>
  <si>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</si>
  <si>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</si>
  <si>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</si>
  <si>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</si>
  <si>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</si>
  <si>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</si>
  <si>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</si>
  <si>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</si>
  <si>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</si>
  <si>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</si>
  <si>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</si>
  <si>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</si>
  <si>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</si>
  <si>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</si>
  <si>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</si>
  <si>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</si>
  <si>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</si>
  <si>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</si>
  <si>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</si>
  <si>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</si>
  <si>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</si>
  <si>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</si>
  <si>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</si>
  <si>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</si>
  <si>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</si>
  <si>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</si>
  <si>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</si>
  <si>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</si>
  <si>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</si>
  <si>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</si>
  <si>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</si>
  <si>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</si>
  <si>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</si>
  <si>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</si>
  <si>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</si>
  <si>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</si>
  <si>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</si>
  <si>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</si>
  <si>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</si>
  <si>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herav:…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</si>
  <si>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</si>
  <si>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</si>
  <si>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</si>
  <si>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</si>
  <si>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Ansvarlig kapital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</si>
  <si>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</si>
  <si>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</si>
  <si>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</si>
  <si>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</si>
  <si>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</si>
  <si>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</si>
  <si>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</si>
  <si>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</si>
  <si>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</si>
  <si>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</si>
  <si>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</si>
  <si>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92 (2) (b)</t>
  </si>
  <si>
    <t>Kapitaldekning</t>
  </si>
  <si>
    <t>92 (2) (c)</t>
  </si>
  <si>
    <t>Kombinert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</si>
  <si>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</si>
  <si>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</si>
  <si>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</si>
  <si>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</si>
  <si>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</si>
  <si>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</si>
  <si>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</si>
  <si>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</si>
  <si>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</si>
  <si>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</si>
  <si>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</si>
  <si>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(10), 56 (c), 59, 60, 66 (c), 69 og 70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</si>
  <si>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</si>
  <si>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 og 48</t>
  </si>
  <si>
    <t>Utsatt skattefordel som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</si>
  <si>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</si>
  <si>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</si>
  <si>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</si>
  <si>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</si>
  <si>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</si>
  <si>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</si>
  <si>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</si>
  <si>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</si>
  <si>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</si>
  <si>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</si>
  <si>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</si>
  <si>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</si>
  <si>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</si>
  <si>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</si>
  <si>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</si>
  <si>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Vedlegg 1:</t>
  </si>
  <si>
    <t>Skjema for offentliggjøring av de viktigste avtalevilkårene for kapitalinstrumenter</t>
  </si>
  <si>
    <t>Utsteder</t>
  </si>
  <si>
    <t>Entydig identifikasjonskode (f.eks. CUSIP, ISIN eller Bloombergs identifikasjonskode for rettede emisjoner)</t>
  </si>
  <si>
    <t xml:space="preserve">Gjeldende lovgivning for instrumentet, 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</si>
  <si>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</si>
  <si>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</si>
  <si>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</si>
  <si>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</si>
  <si>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</si>
  <si>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</si>
  <si>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</si>
  <si>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</si>
  <si>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</si>
  <si>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</si>
  <si>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</si>
  <si>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</si>
  <si>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Opprinnelig utstedelsesdato</t>
  </si>
  <si>
    <t>Evigvarende eller tidsbegrenset</t>
  </si>
  <si>
    <t>Opprinnelig forfallsdato</t>
  </si>
  <si>
    <t>Innløsningsrett for utsteder forutsatt samtykke fra Finanstilsynet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</si>
  <si>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</si>
  <si>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</si>
  <si>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</si>
  <si>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</si>
  <si>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Rentesats og eventuell tilknyttet referanserente</t>
  </si>
  <si>
    <t>Vilkår om at det ikke kan betales utbytte hvis det ikke er betalt rente på instrumentet («dividend stopper»)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</si>
  <si>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</si>
  <si>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</si>
  <si>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</si>
  <si>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</si>
  <si>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Konvertering/nedskrivning</t>
  </si>
  <si>
    <t>Konvertibel eller 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</si>
  <si>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</si>
  <si>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</si>
  <si>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</si>
  <si>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</si>
  <si>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</si>
  <si>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</si>
  <si>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</si>
  <si>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</si>
  <si>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</si>
  <si>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Hvis nedskrivning, med endelig virkning eller midlertidig</t>
  </si>
  <si>
    <t>Hvis midlertidig nedskrivning, beskrivelse av oppskrivningsmekanismen</t>
  </si>
  <si>
    <t>Prioritetsrekkefølge ved avvikling (oppgi instrumenttypen som har nærmeste bedre prioritet)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</si>
  <si>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</si>
  <si>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</si>
  <si>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</si>
  <si>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t>Jæren Sparebank</t>
  </si>
  <si>
    <t>NO0010359433</t>
  </si>
  <si>
    <t>NO0011017808</t>
  </si>
  <si>
    <t>Norsk</t>
  </si>
  <si>
    <t>Selskapsnivå</t>
  </si>
  <si>
    <t>Fondsobligasjonskapital</t>
  </si>
  <si>
    <t>Egenkapital</t>
  </si>
  <si>
    <t>Evigvarende</t>
  </si>
  <si>
    <t>Ingen forfallsdato</t>
  </si>
  <si>
    <t>Ja</t>
  </si>
  <si>
    <t>Flytende</t>
  </si>
  <si>
    <t>Delvis fleksibilitet</t>
  </si>
  <si>
    <t>Nei</t>
  </si>
  <si>
    <t>Ikke-kumulativ</t>
  </si>
  <si>
    <t>Konvertibel</t>
  </si>
  <si>
    <t>Obligasjonen kan konverteres til annen type gjeldende kjernekapital dersom Finanstilsynet eller annen kompetent offentlig myndighet instruerer slik konvertering i henhold til det til enhver tid gjeldende regelverk, herunder ved alvorlige former for soliditetssvikt og hvor myndighetene vurderer konvertering som nødvendig for å unngå avvikling.</t>
  </si>
  <si>
    <t>N/A</t>
  </si>
  <si>
    <t>Obligasjonen kan nedskrives dersom Finanstilsynet eller annen kompetent offentlig myndighet instruerer slik nedskrivning i henhold til en hver tid gjeldende regelverk, herunder ved alvorlige former for soliditetssvikt og hvor myndighetene vurderer nedskrivning som nødvendig for å unngå avvikling.</t>
  </si>
  <si>
    <t>Hel eller delvis</t>
  </si>
  <si>
    <t>Midlertidig</t>
  </si>
  <si>
    <t>Etter nedskrivning av obligasjonen kan utsteder skrive opp obligasjonen i henhold til de enhver tid gjeldende regler for oppskrivning.</t>
  </si>
  <si>
    <t>Ansvarlig lånekapital</t>
  </si>
  <si>
    <t>Ordinær egenkapitalbeviskapital</t>
  </si>
  <si>
    <t>Full fleksibilitet</t>
  </si>
  <si>
    <t>Fondsobligasjonslån</t>
  </si>
  <si>
    <t>Gjeld - amortisert kost</t>
  </si>
  <si>
    <t>Tidsbegrenset</t>
  </si>
  <si>
    <t>Delvis fleksibilitet. Rentebetalingsdato justeres i henhold til Bankdagkonvensjon</t>
  </si>
  <si>
    <t>Etter relevante regler i det til enhver tid gjeldende regelverk</t>
  </si>
  <si>
    <t>Iht. gjeldende regler</t>
  </si>
  <si>
    <t>Første gang 09.06.2026</t>
  </si>
  <si>
    <t>09.03. 09.06. 09.09 og 09.12 hvert år etter 09.06.23</t>
  </si>
  <si>
    <t>3 mnd NIBOR + 1.15 %</t>
  </si>
  <si>
    <t>Senior obligasjon</t>
  </si>
  <si>
    <t>Skjema for offentliggjøring av sammensetningen av ansvarlig kapital</t>
  </si>
  <si>
    <t>IKKE BRUKT?</t>
  </si>
  <si>
    <t>NO0012927443</t>
  </si>
  <si>
    <t>NO0012866674</t>
  </si>
  <si>
    <t>3 mnd NIBOR + 2.60 %</t>
  </si>
  <si>
    <t>3 mnd NIBOR + 3.65 %</t>
  </si>
  <si>
    <t>Første gang 20.06.2028</t>
  </si>
  <si>
    <t>Første gang 30.05.2028</t>
  </si>
  <si>
    <t>siste dag i februar, 30.05, 30.08 og 30.11 hvert år etter 30.05.2028</t>
  </si>
  <si>
    <t>20.03, 20.06, 20.09 og 20.12 hvert år etter 20.06.2028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</si>
</sst>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_-* #,##0.000_-;\-* #,##0.000_-;_-* &quot;-&quot;??_-;_-@_-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Lucida Sans"/>
      <family val="2"/>
    </font>
    <font>
      <b/>
      <sz val="9"/>
      <color rgb="FFFF0000"/>
      <name val="Lucida Sans"/>
      <family val="2"/>
    </font>
    <font>
      <sz val="7"/>
      <color rgb="FFFF0000"/>
      <name val="Lucida Sans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 Light"/>
      <family val="2"/>
      <scheme val="major"/>
    </font>
    <font>
      <sz val="9"/>
      <name val="Lucida Sans"/>
      <family val="2"/>
    </font>
    <font>
      <b/>
      <sz val="9"/>
      <name val="Lucida Sans"/>
      <family val="2"/>
    </font>
    <font>
      <b/>
      <i/>
      <sz val="9"/>
      <name val="Lucida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3" borderId="2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3" fontId="2" fillId="4" borderId="1" applyFont="0">
      <alignment horizontal="right" vertical="center"/>
      <protection locked="0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7" fillId="5" borderId="8" xfId="0" applyFont="1" applyFill="1" applyBorder="1"/>
    <xf numFmtId="0" fontId="8" fillId="0" borderId="0" xfId="0" applyFont="1"/>
    <xf numFmtId="0" fontId="7" fillId="0" borderId="0" xfId="0" applyFont="1" applyAlignment="1">
      <alignment horizontal="left"/>
    </xf>
    <xf numFmtId="0" fontId="7" fillId="7" borderId="0" xfId="0" applyFont="1" applyFill="1" applyAlignment="1">
      <alignment horizontal="left"/>
    </xf>
    <xf numFmtId="0" fontId="7" fillId="5" borderId="7" xfId="0" applyFont="1" applyFill="1" applyBorder="1"/>
    <xf numFmtId="0" fontId="8" fillId="5" borderId="8" xfId="0" applyFont="1" applyFill="1" applyBorder="1"/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6" applyNumberFormat="1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wrapText="1"/>
    </xf>
    <xf numFmtId="164" fontId="8" fillId="5" borderId="1" xfId="6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164" fontId="7" fillId="0" borderId="0" xfId="6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5" borderId="7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left"/>
    </xf>
    <xf numFmtId="164" fontId="7" fillId="5" borderId="3" xfId="6" applyNumberFormat="1" applyFont="1" applyFill="1" applyBorder="1"/>
    <xf numFmtId="0" fontId="7" fillId="5" borderId="3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left"/>
    </xf>
    <xf numFmtId="164" fontId="8" fillId="5" borderId="3" xfId="6" applyNumberFormat="1" applyFont="1" applyFill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164" fontId="8" fillId="0" borderId="1" xfId="6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4" fontId="7" fillId="0" borderId="1" xfId="6" applyNumberFormat="1" applyFont="1" applyBorder="1"/>
    <xf numFmtId="0" fontId="7" fillId="0" borderId="1" xfId="0" applyFont="1" applyBorder="1"/>
    <xf numFmtId="43" fontId="7" fillId="0" borderId="1" xfId="6" applyFont="1" applyBorder="1"/>
    <xf numFmtId="43" fontId="8" fillId="5" borderId="3" xfId="6" applyFont="1" applyFill="1" applyBorder="1"/>
    <xf numFmtId="10" fontId="7" fillId="0" borderId="1" xfId="7" applyNumberFormat="1" applyFont="1" applyBorder="1" applyAlignment="1">
      <alignment wrapText="1"/>
    </xf>
    <xf numFmtId="10" fontId="7" fillId="0" borderId="1" xfId="6" applyNumberFormat="1" applyFont="1" applyBorder="1" applyAlignment="1">
      <alignment wrapText="1"/>
    </xf>
    <xf numFmtId="43" fontId="7" fillId="0" borderId="1" xfId="6" applyFont="1" applyBorder="1" applyAlignment="1">
      <alignment wrapText="1"/>
    </xf>
    <xf numFmtId="0" fontId="7" fillId="0" borderId="0" xfId="0" applyFont="1" applyAlignment="1">
      <alignment horizontal="right"/>
    </xf>
    <xf numFmtId="164" fontId="4" fillId="5" borderId="1" xfId="6" applyNumberFormat="1" applyFont="1" applyFill="1" applyBorder="1"/>
    <xf numFmtId="0" fontId="10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6" applyNumberFormat="1" applyFont="1" applyBorder="1" applyAlignment="1">
      <alignment horizontal="center" vertical="center" wrapText="1"/>
    </xf>
    <xf numFmtId="10" fontId="10" fillId="0" borderId="1" xfId="7" applyNumberFormat="1" applyFont="1" applyBorder="1" applyAlignment="1">
      <alignment horizontal="right" vertical="center" wrapText="1"/>
    </xf>
    <xf numFmtId="10" fontId="10" fillId="0" borderId="1" xfId="7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43" fontId="10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7" applyFont="1" applyBorder="1" applyAlignment="1">
      <alignment horizontal="center" vertical="center" wrapText="1"/>
    </xf>
    <xf numFmtId="9" fontId="10" fillId="0" borderId="1" xfId="7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/>
    <xf numFmtId="164" fontId="10" fillId="0" borderId="1" xfId="6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164" fontId="10" fillId="6" borderId="1" xfId="6" applyNumberFormat="1" applyFont="1" applyFill="1" applyBorder="1" applyAlignment="1">
      <alignment vertical="center" wrapText="1"/>
    </xf>
    <xf numFmtId="164" fontId="12" fillId="0" borderId="1" xfId="6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quotePrefix="1" applyFont="1" applyBorder="1" applyAlignment="1">
      <alignment horizontal="left" vertical="center" wrapText="1" indent="1"/>
    </xf>
    <xf numFmtId="0" fontId="10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4" fillId="0" borderId="0" xfId="0" applyFont="1"/>
    <xf numFmtId="0" fontId="10" fillId="0" borderId="1" xfId="0" applyFont="1" applyBorder="1" applyAlignment="1">
      <alignment horizontal="left" indent="2"/>
    </xf>
    <xf numFmtId="0" fontId="10" fillId="0" borderId="1" xfId="0" quotePrefix="1" applyFont="1" applyBorder="1" applyAlignment="1">
      <alignment horizontal="left" indent="2"/>
    </xf>
    <xf numFmtId="0" fontId="10" fillId="5" borderId="1" xfId="0" applyFont="1" applyFill="1" applyBorder="1"/>
    <xf numFmtId="0" fontId="10" fillId="0" borderId="1" xfId="0" applyFont="1" applyBorder="1" applyAlignment="1">
      <alignment horizontal="left" wrapText="1" indent="2"/>
    </xf>
    <xf numFmtId="0" fontId="10" fillId="0" borderId="1" xfId="0" applyFont="1" applyBorder="1" applyAlignment="1">
      <alignment horizontal="left" indent="4"/>
    </xf>
    <xf numFmtId="14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5" fillId="0" borderId="0" xfId="0" applyFont="1"/>
    <xf numFmtId="0" fontId="8" fillId="8" borderId="0" xfId="0" applyFont="1" applyFill="1"/>
    <xf numFmtId="0" fontId="16" fillId="7" borderId="0" xfId="0" applyFont="1" applyFill="1"/>
    <xf numFmtId="0" fontId="17" fillId="7" borderId="0" xfId="0" applyFont="1" applyFill="1"/>
    <xf numFmtId="0" fontId="17" fillId="5" borderId="7" xfId="0" applyFont="1" applyFill="1" applyBorder="1"/>
    <xf numFmtId="0" fontId="16" fillId="5" borderId="3" xfId="0" applyFont="1" applyFill="1" applyBorder="1"/>
    <xf numFmtId="0" fontId="16" fillId="5" borderId="8" xfId="0" applyFont="1" applyFill="1" applyBorder="1"/>
    <xf numFmtId="0" fontId="16" fillId="7" borderId="1" xfId="0" applyFont="1" applyFill="1" applyBorder="1" applyAlignment="1">
      <alignment horizontal="right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/>
    <xf numFmtId="0" fontId="16" fillId="5" borderId="1" xfId="0" applyFont="1" applyFill="1" applyBorder="1" applyAlignment="1">
      <alignment horizontal="right"/>
    </xf>
    <xf numFmtId="0" fontId="18" fillId="5" borderId="1" xfId="0" applyFont="1" applyFill="1" applyBorder="1" applyAlignment="1">
      <alignment wrapText="1"/>
    </xf>
    <xf numFmtId="0" fontId="16" fillId="5" borderId="1" xfId="0" applyFont="1" applyFill="1" applyBorder="1"/>
    <xf numFmtId="14" fontId="16" fillId="7" borderId="1" xfId="0" applyNumberFormat="1" applyFont="1" applyFill="1" applyBorder="1"/>
    <xf numFmtId="0" fontId="16" fillId="7" borderId="0" xfId="0" applyFont="1" applyFill="1" applyAlignment="1">
      <alignment horizontal="right"/>
    </xf>
    <xf numFmtId="0" fontId="16" fillId="0" borderId="0" xfId="0" applyFont="1"/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6" applyNumberFormat="1" applyFont="1" applyBorder="1"/>
    <xf numFmtId="164" fontId="10" fillId="5" borderId="1" xfId="6" applyNumberFormat="1" applyFont="1" applyFill="1" applyBorder="1"/>
    <xf numFmtId="166" fontId="4" fillId="0" borderId="0" xfId="0" applyNumberFormat="1" applyFont="1"/>
    <xf numFmtId="10" fontId="4" fillId="0" borderId="0" xfId="7" applyNumberFormat="1" applyFont="1"/>
  </cellXfs>
  <cellStyles count="9">
    <cellStyle name="=C:\WINNT35\SYSTEM32\COMMAND.COM" xfId="3" xr:uid="{00000000-0005-0000-0000-000000000000}"/>
    <cellStyle name="Heading 1 2" xfId="1" xr:uid="{00000000-0005-0000-0000-000001000000}"/>
    <cellStyle name="Heading 2 2" xfId="4" xr:uid="{00000000-0005-0000-0000-000002000000}"/>
    <cellStyle name="Komma" xfId="6" builtinId="3"/>
    <cellStyle name="Normal" xfId="0" builtinId="0"/>
    <cellStyle name="Normal 2" xfId="2" xr:uid="{00000000-0005-0000-0000-000005000000}"/>
    <cellStyle name="Normal 4" xfId="8" xr:uid="{7ECA17CA-E3E1-45E4-9B26-AB307CBDDA26}"/>
    <cellStyle name="optionalExposure" xfId="5" xr:uid="{00000000-0005-0000-0000-000006000000}"/>
    <cellStyle name="Pros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134"/>
  <sheetViews>
    <sheetView showGridLines="0" tabSelected="1" zoomScaleNormal="100" zoomScalePageLayoutView="80" workbookViewId="0">
      <selection activeCell="C58" sqref="C58"/>
    </sheetView>
  </sheetViews>
  <sheetFormatPr baseColWidth="10" defaultColWidth="9.140625" defaultRowHeight="15" x14ac:dyDescent="0.25"/>
  <cols>
    <col min="1" max="1" width="4.42578125" style="50" customWidth="1"/>
    <col min="2" max="2" width="8.42578125" style="50" customWidth="1"/>
    <col min="3" max="3" width="60.140625" style="50" customWidth="1"/>
    <col min="4" max="4" width="12.5703125" style="1" customWidth="1"/>
    <col min="5" max="5" width="2.7109375" style="1" customWidth="1"/>
    <col min="6" max="6" width="12.5703125" style="1" customWidth="1"/>
    <col min="7" max="7" width="2.7109375" style="1" customWidth="1"/>
    <col min="8" max="8" width="12.5703125" style="50" customWidth="1"/>
    <col min="9" max="9" width="12.5703125" style="1" customWidth="1"/>
    <col min="10" max="16384" width="9.140625" style="1"/>
  </cols>
  <sheetData>
    <row r="1" spans="1:9" s="50" customFormat="1" x14ac:dyDescent="0.25">
      <c r="A1" s="60"/>
    </row>
    <row r="2" spans="1:9" s="50" customFormat="1" x14ac:dyDescent="0.25">
      <c r="A2" s="60"/>
      <c r="B2" s="61" t="s">
        <v>17</v>
      </c>
    </row>
    <row r="3" spans="1:9" s="50" customFormat="1" x14ac:dyDescent="0.25">
      <c r="A3" s="60"/>
      <c r="B3" s="61" t="s">
        <v>18</v>
      </c>
    </row>
    <row r="4" spans="1:9" s="50" customFormat="1" x14ac:dyDescent="0.25">
      <c r="A4" s="60"/>
    </row>
    <row r="5" spans="1:9" s="50" customFormat="1" x14ac:dyDescent="0.25">
      <c r="A5" s="60"/>
      <c r="B5" s="62"/>
      <c r="C5" s="63"/>
      <c r="D5" s="51" t="s">
        <v>0</v>
      </c>
      <c r="E5" s="67"/>
      <c r="F5" s="67" t="s">
        <v>63</v>
      </c>
      <c r="G5" s="67"/>
      <c r="H5" s="51" t="s">
        <v>1</v>
      </c>
      <c r="I5" s="92"/>
    </row>
    <row r="6" spans="1:9" s="50" customFormat="1" x14ac:dyDescent="0.25">
      <c r="A6" s="60"/>
      <c r="B6" s="64"/>
      <c r="C6" s="65"/>
      <c r="D6" s="51">
        <v>45291</v>
      </c>
      <c r="E6" s="67"/>
      <c r="F6" s="51">
        <v>45107</v>
      </c>
      <c r="G6" s="67"/>
      <c r="H6" s="51">
        <v>44926</v>
      </c>
      <c r="I6" s="92"/>
    </row>
    <row r="7" spans="1:9" s="50" customFormat="1" x14ac:dyDescent="0.25">
      <c r="A7" s="60"/>
      <c r="B7" s="66"/>
      <c r="C7" s="111" t="s">
        <v>43</v>
      </c>
      <c r="D7" s="112"/>
      <c r="E7" s="112"/>
      <c r="F7" s="112"/>
      <c r="G7" s="112"/>
      <c r="H7" s="113"/>
    </row>
    <row r="8" spans="1:9" s="50" customFormat="1" x14ac:dyDescent="0.25">
      <c r="A8" s="60"/>
      <c r="B8" s="67">
        <v>1</v>
      </c>
      <c r="C8" s="68" t="s">
        <v>19</v>
      </c>
      <c r="D8" s="52">
        <v>2115325.4487511851</v>
      </c>
      <c r="E8" s="67"/>
      <c r="F8" s="52">
        <v>2033864.2647143244</v>
      </c>
      <c r="G8" s="67"/>
      <c r="H8" s="52">
        <v>2018030.048</v>
      </c>
    </row>
    <row r="9" spans="1:9" s="50" customFormat="1" x14ac:dyDescent="0.25">
      <c r="A9" s="60"/>
      <c r="B9" s="67">
        <v>2</v>
      </c>
      <c r="C9" s="68" t="s">
        <v>20</v>
      </c>
      <c r="D9" s="52">
        <v>2306810.4487511851</v>
      </c>
      <c r="E9" s="67"/>
      <c r="F9" s="52">
        <v>2235305.7647143244</v>
      </c>
      <c r="G9" s="67"/>
      <c r="H9" s="52">
        <v>2165036.8480000002</v>
      </c>
    </row>
    <row r="10" spans="1:9" s="50" customFormat="1" x14ac:dyDescent="0.25">
      <c r="A10" s="60"/>
      <c r="B10" s="67">
        <v>3</v>
      </c>
      <c r="C10" s="68" t="s">
        <v>21</v>
      </c>
      <c r="D10" s="52">
        <v>2562689.1228611851</v>
      </c>
      <c r="E10" s="67"/>
      <c r="F10" s="52">
        <v>2490509.3123143245</v>
      </c>
      <c r="G10" s="67"/>
      <c r="H10" s="52">
        <v>2420409.787</v>
      </c>
    </row>
    <row r="11" spans="1:9" s="50" customFormat="1" x14ac:dyDescent="0.25">
      <c r="A11" s="60"/>
      <c r="B11" s="69"/>
      <c r="C11" s="111" t="s">
        <v>44</v>
      </c>
      <c r="D11" s="112"/>
      <c r="E11" s="112"/>
      <c r="F11" s="112"/>
      <c r="G11" s="112"/>
      <c r="H11" s="113"/>
    </row>
    <row r="12" spans="1:9" s="50" customFormat="1" x14ac:dyDescent="0.25">
      <c r="A12" s="60"/>
      <c r="B12" s="67">
        <v>4</v>
      </c>
      <c r="C12" s="68" t="s">
        <v>22</v>
      </c>
      <c r="D12" s="52">
        <v>10982309.440812547</v>
      </c>
      <c r="E12" s="67"/>
      <c r="F12" s="52">
        <v>10826649.361719755</v>
      </c>
      <c r="G12" s="67"/>
      <c r="H12" s="52">
        <v>10456549.401000001</v>
      </c>
    </row>
    <row r="13" spans="1:9" s="50" customFormat="1" x14ac:dyDescent="0.25">
      <c r="A13" s="60"/>
      <c r="B13" s="69"/>
      <c r="C13" s="114" t="s">
        <v>45</v>
      </c>
      <c r="D13" s="115"/>
      <c r="E13" s="115"/>
      <c r="F13" s="115"/>
      <c r="G13" s="115"/>
      <c r="H13" s="116"/>
    </row>
    <row r="14" spans="1:9" s="50" customFormat="1" x14ac:dyDescent="0.25">
      <c r="A14" s="60"/>
      <c r="B14" s="67">
        <v>5</v>
      </c>
      <c r="C14" s="68" t="s">
        <v>23</v>
      </c>
      <c r="D14" s="53">
        <v>0.19259999999999999</v>
      </c>
      <c r="E14" s="67"/>
      <c r="F14" s="53">
        <v>0.18790000000000001</v>
      </c>
      <c r="G14" s="67"/>
      <c r="H14" s="53">
        <v>0.193</v>
      </c>
    </row>
    <row r="15" spans="1:9" s="50" customFormat="1" x14ac:dyDescent="0.25">
      <c r="A15" s="60"/>
      <c r="B15" s="67">
        <v>6</v>
      </c>
      <c r="C15" s="68" t="s">
        <v>24</v>
      </c>
      <c r="D15" s="53">
        <v>0.21</v>
      </c>
      <c r="E15" s="67"/>
      <c r="F15" s="53">
        <v>0.20649999999999999</v>
      </c>
      <c r="G15" s="67"/>
      <c r="H15" s="53">
        <v>0.20710000000000001</v>
      </c>
    </row>
    <row r="16" spans="1:9" s="50" customFormat="1" x14ac:dyDescent="0.25">
      <c r="A16" s="60"/>
      <c r="B16" s="67">
        <v>7</v>
      </c>
      <c r="C16" s="68" t="s">
        <v>25</v>
      </c>
      <c r="D16" s="53">
        <v>0.23330000000000001</v>
      </c>
      <c r="E16" s="67"/>
      <c r="F16" s="53">
        <v>0.23</v>
      </c>
      <c r="G16" s="67"/>
      <c r="H16" s="53">
        <v>0.23150000000000001</v>
      </c>
    </row>
    <row r="17" spans="1:8" s="50" customFormat="1" ht="27.75" customHeight="1" x14ac:dyDescent="0.25">
      <c r="A17" s="60"/>
      <c r="B17" s="69"/>
      <c r="C17" s="114" t="s">
        <v>46</v>
      </c>
      <c r="D17" s="115"/>
      <c r="E17" s="115"/>
      <c r="F17" s="115"/>
      <c r="G17" s="115"/>
      <c r="H17" s="116"/>
    </row>
    <row r="18" spans="1:8" s="50" customFormat="1" ht="45" x14ac:dyDescent="0.25">
      <c r="A18" s="60"/>
      <c r="B18" s="67" t="s">
        <v>3</v>
      </c>
      <c r="C18" s="70" t="s">
        <v>46</v>
      </c>
      <c r="D18" s="54">
        <v>1.9E-2</v>
      </c>
      <c r="E18" s="67"/>
      <c r="F18" s="54">
        <v>1.9E-2</v>
      </c>
      <c r="G18" s="67"/>
      <c r="H18" s="54">
        <v>1.9E-2</v>
      </c>
    </row>
    <row r="19" spans="1:8" s="50" customFormat="1" x14ac:dyDescent="0.25">
      <c r="A19" s="60"/>
      <c r="B19" s="67" t="s">
        <v>4</v>
      </c>
      <c r="C19" s="70" t="s">
        <v>26</v>
      </c>
      <c r="D19" s="54">
        <v>1.0699999999999999E-2</v>
      </c>
      <c r="E19" s="67"/>
      <c r="F19" s="54">
        <v>1.9E-2</v>
      </c>
      <c r="G19" s="67"/>
      <c r="H19" s="54">
        <v>1.9E-2</v>
      </c>
    </row>
    <row r="20" spans="1:8" s="50" customFormat="1" x14ac:dyDescent="0.25">
      <c r="A20" s="60"/>
      <c r="B20" s="67" t="s">
        <v>5</v>
      </c>
      <c r="C20" s="70" t="s">
        <v>27</v>
      </c>
      <c r="D20" s="54">
        <v>1.43E-2</v>
      </c>
      <c r="E20" s="67"/>
      <c r="F20" s="54">
        <v>1.9E-2</v>
      </c>
      <c r="G20" s="67"/>
      <c r="H20" s="54">
        <v>1.9E-2</v>
      </c>
    </row>
    <row r="21" spans="1:8" s="50" customFormat="1" x14ac:dyDescent="0.25">
      <c r="A21" s="60"/>
      <c r="B21" s="67" t="s">
        <v>6</v>
      </c>
      <c r="C21" s="70" t="s">
        <v>42</v>
      </c>
      <c r="D21" s="54">
        <v>9.9000000000000005E-2</v>
      </c>
      <c r="E21" s="67"/>
      <c r="F21" s="54">
        <v>9.9000000000000005E-2</v>
      </c>
      <c r="G21" s="67"/>
      <c r="H21" s="54">
        <v>9.9000000000000005E-2</v>
      </c>
    </row>
    <row r="22" spans="1:8" s="50" customFormat="1" x14ac:dyDescent="0.25">
      <c r="A22" s="60"/>
      <c r="B22" s="69"/>
      <c r="C22" s="114" t="s">
        <v>28</v>
      </c>
      <c r="D22" s="115"/>
      <c r="E22" s="115"/>
      <c r="F22" s="115"/>
      <c r="G22" s="115"/>
      <c r="H22" s="116"/>
    </row>
    <row r="23" spans="1:8" s="50" customFormat="1" x14ac:dyDescent="0.25">
      <c r="A23" s="60"/>
      <c r="B23" s="67">
        <v>8</v>
      </c>
      <c r="C23" s="68" t="s">
        <v>39</v>
      </c>
      <c r="D23" s="55">
        <v>2.5000000000000001E-2</v>
      </c>
      <c r="E23" s="67"/>
      <c r="F23" s="55">
        <v>2.5000000000000001E-2</v>
      </c>
      <c r="G23" s="67"/>
      <c r="H23" s="55">
        <v>2.5000000000000001E-2</v>
      </c>
    </row>
    <row r="24" spans="1:8" s="50" customFormat="1" ht="30" x14ac:dyDescent="0.25">
      <c r="A24" s="60"/>
      <c r="B24" s="67" t="s">
        <v>2</v>
      </c>
      <c r="C24" s="68" t="s">
        <v>47</v>
      </c>
      <c r="D24" s="56"/>
      <c r="E24" s="67"/>
      <c r="F24" s="56"/>
      <c r="G24" s="67"/>
      <c r="H24" s="56"/>
    </row>
    <row r="25" spans="1:8" s="50" customFormat="1" x14ac:dyDescent="0.25">
      <c r="A25" s="60"/>
      <c r="B25" s="67">
        <v>9</v>
      </c>
      <c r="C25" s="68" t="s">
        <v>48</v>
      </c>
      <c r="D25" s="54">
        <v>2.5000000000000001E-2</v>
      </c>
      <c r="E25" s="67"/>
      <c r="F25" s="54">
        <v>2.5000000000000001E-2</v>
      </c>
      <c r="G25" s="67"/>
      <c r="H25" s="54">
        <v>0.02</v>
      </c>
    </row>
    <row r="26" spans="1:8" s="50" customFormat="1" x14ac:dyDescent="0.25">
      <c r="A26" s="60"/>
      <c r="B26" s="67" t="s">
        <v>7</v>
      </c>
      <c r="C26" s="68" t="s">
        <v>40</v>
      </c>
      <c r="D26" s="54">
        <v>4.4999999999999998E-2</v>
      </c>
      <c r="E26" s="67"/>
      <c r="F26" s="54">
        <v>0.03</v>
      </c>
      <c r="G26" s="67"/>
      <c r="H26" s="54">
        <v>0.03</v>
      </c>
    </row>
    <row r="27" spans="1:8" s="50" customFormat="1" x14ac:dyDescent="0.25">
      <c r="A27" s="60"/>
      <c r="B27" s="67">
        <v>10</v>
      </c>
      <c r="C27" s="68" t="s">
        <v>49</v>
      </c>
      <c r="D27" s="56"/>
      <c r="E27" s="67"/>
      <c r="F27" s="56"/>
      <c r="G27" s="67"/>
      <c r="H27" s="56"/>
    </row>
    <row r="28" spans="1:8" s="50" customFormat="1" x14ac:dyDescent="0.25">
      <c r="A28" s="60"/>
      <c r="B28" s="67" t="s">
        <v>8</v>
      </c>
      <c r="C28" s="68" t="s">
        <v>50</v>
      </c>
      <c r="D28" s="56"/>
      <c r="E28" s="67"/>
      <c r="F28" s="56"/>
      <c r="G28" s="67"/>
      <c r="H28" s="56"/>
    </row>
    <row r="29" spans="1:8" s="50" customFormat="1" x14ac:dyDescent="0.25">
      <c r="A29" s="60"/>
      <c r="B29" s="67">
        <v>11</v>
      </c>
      <c r="C29" s="68" t="s">
        <v>41</v>
      </c>
      <c r="D29" s="55">
        <v>9.5000000000000001E-2</v>
      </c>
      <c r="E29" s="67"/>
      <c r="F29" s="55">
        <v>0.08</v>
      </c>
      <c r="G29" s="67"/>
      <c r="H29" s="55">
        <v>7.4999999999999997E-2</v>
      </c>
    </row>
    <row r="30" spans="1:8" s="50" customFormat="1" x14ac:dyDescent="0.25">
      <c r="A30" s="60"/>
      <c r="B30" s="67" t="s">
        <v>9</v>
      </c>
      <c r="C30" s="70" t="s">
        <v>51</v>
      </c>
      <c r="D30" s="55">
        <v>0.19400000000000001</v>
      </c>
      <c r="E30" s="67"/>
      <c r="F30" s="55">
        <v>0.17899999999999999</v>
      </c>
      <c r="G30" s="67"/>
      <c r="H30" s="55">
        <v>0.17399999999999999</v>
      </c>
    </row>
    <row r="31" spans="1:8" s="50" customFormat="1" ht="30" x14ac:dyDescent="0.25">
      <c r="A31" s="60"/>
      <c r="B31" s="67">
        <v>12</v>
      </c>
      <c r="C31" s="70" t="s">
        <v>52</v>
      </c>
      <c r="D31" s="57"/>
      <c r="E31" s="67"/>
      <c r="F31" s="57"/>
      <c r="G31" s="67"/>
      <c r="H31" s="57"/>
    </row>
    <row r="32" spans="1:8" s="50" customFormat="1" x14ac:dyDescent="0.25">
      <c r="A32" s="60"/>
      <c r="B32" s="69"/>
      <c r="C32" s="111" t="s">
        <v>53</v>
      </c>
      <c r="D32" s="112"/>
      <c r="E32" s="112"/>
      <c r="F32" s="112"/>
      <c r="G32" s="112"/>
      <c r="H32" s="113"/>
    </row>
    <row r="33" spans="1:8" s="50" customFormat="1" x14ac:dyDescent="0.25">
      <c r="A33" s="60"/>
      <c r="B33" s="67">
        <v>13</v>
      </c>
      <c r="C33" s="71" t="s">
        <v>54</v>
      </c>
      <c r="D33" s="52">
        <v>25707242.338</v>
      </c>
      <c r="E33" s="67"/>
      <c r="F33" s="52">
        <v>26043497.462000001</v>
      </c>
      <c r="G33" s="67"/>
      <c r="H33" s="52">
        <v>25083060.530999999</v>
      </c>
    </row>
    <row r="34" spans="1:8" s="50" customFormat="1" x14ac:dyDescent="0.25">
      <c r="A34" s="60"/>
      <c r="B34" s="67">
        <v>14</v>
      </c>
      <c r="C34" s="71" t="s">
        <v>55</v>
      </c>
      <c r="D34" s="54">
        <v>8.9700000000000002E-2</v>
      </c>
      <c r="E34" s="67"/>
      <c r="F34" s="54">
        <v>8.5800000000000001E-2</v>
      </c>
      <c r="G34" s="67"/>
      <c r="H34" s="54">
        <v>8.6900000000000005E-2</v>
      </c>
    </row>
    <row r="35" spans="1:8" s="50" customFormat="1" ht="15" customHeight="1" x14ac:dyDescent="0.25">
      <c r="B35" s="69"/>
      <c r="C35" s="111" t="s">
        <v>56</v>
      </c>
      <c r="D35" s="112"/>
      <c r="E35" s="112"/>
      <c r="F35" s="112"/>
      <c r="G35" s="112"/>
      <c r="H35" s="113"/>
    </row>
    <row r="36" spans="1:8" s="50" customFormat="1" ht="30" x14ac:dyDescent="0.25">
      <c r="B36" s="57" t="s">
        <v>12</v>
      </c>
      <c r="C36" s="70" t="s">
        <v>57</v>
      </c>
      <c r="D36" s="58"/>
      <c r="E36" s="67"/>
      <c r="F36" s="67"/>
      <c r="G36" s="67"/>
      <c r="H36" s="58"/>
    </row>
    <row r="37" spans="1:8" s="50" customFormat="1" x14ac:dyDescent="0.25">
      <c r="B37" s="57" t="s">
        <v>13</v>
      </c>
      <c r="C37" s="70" t="s">
        <v>58</v>
      </c>
      <c r="D37" s="58"/>
      <c r="E37" s="67"/>
      <c r="F37" s="67"/>
      <c r="G37" s="67"/>
      <c r="H37" s="58"/>
    </row>
    <row r="38" spans="1:8" s="50" customFormat="1" x14ac:dyDescent="0.25">
      <c r="B38" s="57" t="s">
        <v>14</v>
      </c>
      <c r="C38" s="70" t="s">
        <v>59</v>
      </c>
      <c r="D38" s="54">
        <v>0.03</v>
      </c>
      <c r="E38" s="67"/>
      <c r="F38" s="54">
        <v>0.03</v>
      </c>
      <c r="G38" s="67"/>
      <c r="H38" s="54">
        <v>0.03</v>
      </c>
    </row>
    <row r="39" spans="1:8" s="50" customFormat="1" ht="15" customHeight="1" x14ac:dyDescent="0.25">
      <c r="B39" s="69"/>
      <c r="C39" s="111" t="s">
        <v>60</v>
      </c>
      <c r="D39" s="112"/>
      <c r="E39" s="112"/>
      <c r="F39" s="112"/>
      <c r="G39" s="112"/>
      <c r="H39" s="113"/>
    </row>
    <row r="40" spans="1:8" s="50" customFormat="1" x14ac:dyDescent="0.25">
      <c r="B40" s="57" t="s">
        <v>15</v>
      </c>
      <c r="C40" s="72" t="s">
        <v>61</v>
      </c>
      <c r="D40" s="57"/>
      <c r="E40" s="57"/>
      <c r="F40" s="57"/>
      <c r="G40" s="57"/>
      <c r="H40" s="57"/>
    </row>
    <row r="41" spans="1:8" s="50" customFormat="1" x14ac:dyDescent="0.25">
      <c r="B41" s="57" t="s">
        <v>16</v>
      </c>
      <c r="C41" s="72" t="s">
        <v>62</v>
      </c>
      <c r="D41" s="54">
        <v>0.03</v>
      </c>
      <c r="E41" s="57"/>
      <c r="F41" s="54">
        <v>0.03</v>
      </c>
      <c r="G41" s="57"/>
      <c r="H41" s="54">
        <v>0.03</v>
      </c>
    </row>
    <row r="42" spans="1:8" x14ac:dyDescent="0.25">
      <c r="A42" s="60"/>
      <c r="B42" s="69"/>
      <c r="C42" s="111" t="s">
        <v>33</v>
      </c>
      <c r="D42" s="112"/>
      <c r="E42" s="112"/>
      <c r="F42" s="112"/>
      <c r="G42" s="112"/>
      <c r="H42" s="113"/>
    </row>
    <row r="43" spans="1:8" x14ac:dyDescent="0.25">
      <c r="A43" s="60"/>
      <c r="B43" s="67">
        <v>15</v>
      </c>
      <c r="C43" s="73" t="s">
        <v>29</v>
      </c>
      <c r="D43" s="52">
        <v>1230974.628</v>
      </c>
      <c r="E43" s="2"/>
      <c r="F43" s="52">
        <v>1227740.6610000001</v>
      </c>
      <c r="G43" s="2"/>
      <c r="H43" s="52">
        <v>1165691.9709999999</v>
      </c>
    </row>
    <row r="44" spans="1:8" x14ac:dyDescent="0.25">
      <c r="A44" s="60"/>
      <c r="B44" s="67" t="s">
        <v>10</v>
      </c>
      <c r="C44" s="73" t="s">
        <v>30</v>
      </c>
      <c r="D44" s="52">
        <v>1020196.799</v>
      </c>
      <c r="E44" s="2"/>
      <c r="F44" s="52">
        <v>1014314.297</v>
      </c>
      <c r="G44" s="2"/>
      <c r="H44" s="52">
        <v>1077564.794</v>
      </c>
    </row>
    <row r="45" spans="1:8" x14ac:dyDescent="0.25">
      <c r="A45" s="60"/>
      <c r="B45" s="67" t="s">
        <v>11</v>
      </c>
      <c r="C45" s="73" t="s">
        <v>31</v>
      </c>
      <c r="D45" s="52">
        <v>403674.13400000002</v>
      </c>
      <c r="E45" s="2"/>
      <c r="F45" s="52">
        <v>672704.61199999996</v>
      </c>
      <c r="G45" s="2"/>
      <c r="H45" s="52">
        <v>558216.44499999995</v>
      </c>
    </row>
    <row r="46" spans="1:8" x14ac:dyDescent="0.25">
      <c r="A46" s="60"/>
      <c r="B46" s="67">
        <v>16</v>
      </c>
      <c r="C46" s="73" t="s">
        <v>32</v>
      </c>
      <c r="D46" s="52">
        <v>616522.66500000004</v>
      </c>
      <c r="E46" s="2"/>
      <c r="F46" s="52">
        <v>341609.685</v>
      </c>
      <c r="G46" s="2"/>
      <c r="H46" s="52">
        <v>519348.34899999999</v>
      </c>
    </row>
    <row r="47" spans="1:8" x14ac:dyDescent="0.25">
      <c r="A47" s="60"/>
      <c r="B47" s="67">
        <v>17</v>
      </c>
      <c r="C47" s="73" t="s">
        <v>38</v>
      </c>
      <c r="D47" s="59">
        <v>1.9965999999999999</v>
      </c>
      <c r="E47" s="2"/>
      <c r="F47" s="59">
        <v>3.5939999999999999</v>
      </c>
      <c r="G47" s="2"/>
      <c r="H47" s="59">
        <v>2.1880999999999999</v>
      </c>
    </row>
    <row r="48" spans="1:8" x14ac:dyDescent="0.25">
      <c r="A48" s="60"/>
      <c r="B48" s="69"/>
      <c r="C48" s="111" t="s">
        <v>34</v>
      </c>
      <c r="D48" s="112"/>
      <c r="E48" s="112"/>
      <c r="F48" s="112"/>
      <c r="G48" s="112"/>
      <c r="H48" s="113"/>
    </row>
    <row r="49" spans="1:8" x14ac:dyDescent="0.25">
      <c r="A49" s="60"/>
      <c r="B49" s="67">
        <v>18</v>
      </c>
      <c r="C49" s="73" t="s">
        <v>36</v>
      </c>
      <c r="D49" s="52">
        <v>15347814.164999999</v>
      </c>
      <c r="E49" s="2"/>
      <c r="F49" s="52">
        <v>15262271.688999999</v>
      </c>
      <c r="G49" s="2"/>
      <c r="H49" s="52">
        <v>14055890.648</v>
      </c>
    </row>
    <row r="50" spans="1:8" x14ac:dyDescent="0.25">
      <c r="A50" s="60"/>
      <c r="B50" s="67">
        <v>19</v>
      </c>
      <c r="C50" s="74" t="s">
        <v>35</v>
      </c>
      <c r="D50" s="52">
        <v>10766765.155999999</v>
      </c>
      <c r="E50" s="2"/>
      <c r="F50" s="52">
        <v>10440968.784</v>
      </c>
      <c r="G50" s="2"/>
      <c r="H50" s="52">
        <v>10130178.117000001</v>
      </c>
    </row>
    <row r="51" spans="1:8" x14ac:dyDescent="0.25">
      <c r="A51" s="60"/>
      <c r="B51" s="67">
        <v>20</v>
      </c>
      <c r="C51" s="73" t="s">
        <v>37</v>
      </c>
      <c r="D51" s="59">
        <v>1.4255</v>
      </c>
      <c r="E51" s="2"/>
      <c r="F51" s="59">
        <v>1.4618</v>
      </c>
      <c r="G51" s="2"/>
      <c r="H51" s="59">
        <v>1.3875</v>
      </c>
    </row>
    <row r="52" spans="1:8" x14ac:dyDescent="0.25">
      <c r="A52" s="60"/>
      <c r="F52" s="50"/>
    </row>
    <row r="53" spans="1:8" x14ac:dyDescent="0.25">
      <c r="A53" s="60"/>
      <c r="D53" s="132"/>
      <c r="F53" s="132"/>
    </row>
    <row r="54" spans="1:8" x14ac:dyDescent="0.25">
      <c r="A54" s="60"/>
      <c r="D54" s="131"/>
      <c r="F54" s="131"/>
    </row>
    <row r="55" spans="1:8" x14ac:dyDescent="0.25">
      <c r="A55" s="60"/>
    </row>
    <row r="56" spans="1:8" x14ac:dyDescent="0.25">
      <c r="A56" s="60"/>
    </row>
    <row r="57" spans="1:8" x14ac:dyDescent="0.25">
      <c r="A57" s="60"/>
    </row>
    <row r="58" spans="1:8" x14ac:dyDescent="0.25">
      <c r="A58" s="60"/>
    </row>
    <row r="59" spans="1:8" x14ac:dyDescent="0.25">
      <c r="A59" s="60"/>
    </row>
    <row r="60" spans="1:8" x14ac:dyDescent="0.25">
      <c r="A60" s="60"/>
    </row>
    <row r="61" spans="1:8" x14ac:dyDescent="0.25">
      <c r="A61" s="60"/>
    </row>
    <row r="62" spans="1:8" x14ac:dyDescent="0.25">
      <c r="A62" s="60"/>
    </row>
    <row r="63" spans="1:8" x14ac:dyDescent="0.25">
      <c r="A63" s="60"/>
    </row>
    <row r="64" spans="1:8" x14ac:dyDescent="0.25">
      <c r="A64" s="60"/>
    </row>
    <row r="65" spans="1:1" x14ac:dyDescent="0.25">
      <c r="A65" s="60"/>
    </row>
    <row r="66" spans="1:1" x14ac:dyDescent="0.25">
      <c r="A66" s="60"/>
    </row>
    <row r="67" spans="1:1" x14ac:dyDescent="0.25">
      <c r="A67" s="60"/>
    </row>
    <row r="68" spans="1:1" x14ac:dyDescent="0.25">
      <c r="A68" s="60"/>
    </row>
    <row r="69" spans="1:1" x14ac:dyDescent="0.25">
      <c r="A69" s="60"/>
    </row>
    <row r="70" spans="1:1" x14ac:dyDescent="0.25">
      <c r="A70" s="60"/>
    </row>
    <row r="71" spans="1:1" x14ac:dyDescent="0.25">
      <c r="A71" s="60"/>
    </row>
    <row r="72" spans="1:1" x14ac:dyDescent="0.25">
      <c r="A72" s="60"/>
    </row>
    <row r="73" spans="1:1" x14ac:dyDescent="0.25">
      <c r="A73" s="60"/>
    </row>
    <row r="74" spans="1:1" x14ac:dyDescent="0.25">
      <c r="A74" s="60"/>
    </row>
    <row r="75" spans="1:1" x14ac:dyDescent="0.25">
      <c r="A75" s="60"/>
    </row>
    <row r="76" spans="1:1" x14ac:dyDescent="0.25">
      <c r="A76" s="60"/>
    </row>
    <row r="77" spans="1:1" x14ac:dyDescent="0.25">
      <c r="A77" s="60"/>
    </row>
    <row r="78" spans="1:1" x14ac:dyDescent="0.25">
      <c r="A78" s="60"/>
    </row>
    <row r="79" spans="1:1" x14ac:dyDescent="0.25">
      <c r="A79" s="60"/>
    </row>
    <row r="80" spans="1:1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  <row r="87" spans="1:1" x14ac:dyDescent="0.25">
      <c r="A87" s="60"/>
    </row>
    <row r="88" spans="1:1" x14ac:dyDescent="0.25">
      <c r="A88" s="60"/>
    </row>
    <row r="89" spans="1:1" x14ac:dyDescent="0.25">
      <c r="A89" s="60"/>
    </row>
    <row r="90" spans="1:1" x14ac:dyDescent="0.25">
      <c r="A90" s="60"/>
    </row>
    <row r="91" spans="1:1" x14ac:dyDescent="0.25">
      <c r="A91" s="60"/>
    </row>
    <row r="92" spans="1:1" x14ac:dyDescent="0.25">
      <c r="A92" s="60"/>
    </row>
    <row r="93" spans="1:1" x14ac:dyDescent="0.25">
      <c r="A93" s="60"/>
    </row>
    <row r="94" spans="1:1" x14ac:dyDescent="0.25">
      <c r="A94" s="60"/>
    </row>
    <row r="95" spans="1:1" x14ac:dyDescent="0.25">
      <c r="A95" s="60"/>
    </row>
    <row r="96" spans="1:1" x14ac:dyDescent="0.25">
      <c r="A96" s="60"/>
    </row>
    <row r="97" spans="1:9" x14ac:dyDescent="0.25">
      <c r="A97" s="60"/>
    </row>
    <row r="98" spans="1:9" x14ac:dyDescent="0.25">
      <c r="A98" s="60"/>
    </row>
    <row r="99" spans="1:9" x14ac:dyDescent="0.25">
      <c r="A99" s="60"/>
    </row>
    <row r="100" spans="1:9" x14ac:dyDescent="0.25">
      <c r="A100" s="60"/>
    </row>
    <row r="101" spans="1:9" x14ac:dyDescent="0.25">
      <c r="A101" s="60"/>
    </row>
    <row r="102" spans="1:9" x14ac:dyDescent="0.25">
      <c r="A102" s="60"/>
    </row>
    <row r="103" spans="1:9" x14ac:dyDescent="0.25">
      <c r="A103" s="60"/>
    </row>
    <row r="104" spans="1:9" x14ac:dyDescent="0.25">
      <c r="A104" s="60"/>
    </row>
    <row r="105" spans="1:9" x14ac:dyDescent="0.25">
      <c r="A105" s="60"/>
      <c r="B105" s="60"/>
      <c r="C105" s="60"/>
      <c r="D105" s="3"/>
      <c r="E105" s="3"/>
      <c r="F105" s="3"/>
      <c r="G105" s="3"/>
      <c r="H105" s="60"/>
      <c r="I105" s="3"/>
    </row>
    <row r="106" spans="1:9" x14ac:dyDescent="0.25">
      <c r="A106" s="60"/>
      <c r="B106" s="60"/>
      <c r="C106" s="60"/>
      <c r="D106" s="3"/>
      <c r="E106" s="3"/>
      <c r="F106" s="3"/>
      <c r="G106" s="3"/>
      <c r="H106" s="60"/>
      <c r="I106" s="3"/>
    </row>
    <row r="107" spans="1:9" x14ac:dyDescent="0.25">
      <c r="A107" s="60"/>
      <c r="B107" s="60"/>
      <c r="C107" s="60"/>
      <c r="D107" s="3"/>
      <c r="E107" s="3"/>
      <c r="F107" s="3"/>
      <c r="G107" s="3"/>
      <c r="H107" s="60"/>
      <c r="I107" s="3"/>
    </row>
    <row r="108" spans="1:9" x14ac:dyDescent="0.25">
      <c r="A108" s="60"/>
      <c r="B108" s="60"/>
      <c r="C108" s="60"/>
      <c r="D108" s="3"/>
      <c r="E108" s="3"/>
      <c r="F108" s="3"/>
      <c r="G108" s="3"/>
      <c r="H108" s="60"/>
      <c r="I108" s="3"/>
    </row>
    <row r="109" spans="1:9" x14ac:dyDescent="0.25">
      <c r="A109" s="60"/>
      <c r="B109" s="60"/>
      <c r="C109" s="60"/>
      <c r="D109" s="3"/>
      <c r="E109" s="3"/>
      <c r="F109" s="3"/>
      <c r="G109" s="3"/>
      <c r="H109" s="60"/>
      <c r="I109" s="3"/>
    </row>
    <row r="110" spans="1:9" x14ac:dyDescent="0.25">
      <c r="A110" s="60"/>
      <c r="B110" s="60"/>
      <c r="C110" s="60"/>
      <c r="D110" s="3"/>
      <c r="E110" s="3"/>
      <c r="F110" s="3"/>
      <c r="G110" s="3"/>
      <c r="H110" s="60"/>
      <c r="I110" s="3"/>
    </row>
    <row r="111" spans="1:9" x14ac:dyDescent="0.25">
      <c r="A111" s="60"/>
      <c r="B111" s="60"/>
      <c r="C111" s="60"/>
      <c r="D111" s="3"/>
      <c r="E111" s="3"/>
      <c r="F111" s="3"/>
      <c r="G111" s="3"/>
      <c r="H111" s="60"/>
      <c r="I111" s="3"/>
    </row>
    <row r="112" spans="1:9" x14ac:dyDescent="0.25">
      <c r="A112" s="60"/>
      <c r="B112" s="60"/>
      <c r="C112" s="60"/>
      <c r="D112" s="3"/>
      <c r="E112" s="3"/>
      <c r="F112" s="3"/>
      <c r="G112" s="3"/>
      <c r="H112" s="60"/>
      <c r="I112" s="3"/>
    </row>
    <row r="113" spans="1:9" x14ac:dyDescent="0.25">
      <c r="A113" s="60"/>
      <c r="B113" s="60"/>
      <c r="C113" s="60"/>
      <c r="D113" s="3"/>
      <c r="E113" s="3"/>
      <c r="F113" s="3"/>
      <c r="G113" s="3"/>
      <c r="H113" s="60"/>
      <c r="I113" s="3"/>
    </row>
    <row r="114" spans="1:9" x14ac:dyDescent="0.25">
      <c r="A114" s="60"/>
      <c r="B114" s="60"/>
      <c r="C114" s="60"/>
      <c r="D114" s="3"/>
      <c r="E114" s="3"/>
      <c r="F114" s="3"/>
      <c r="G114" s="3"/>
      <c r="H114" s="60"/>
      <c r="I114" s="3"/>
    </row>
    <row r="115" spans="1:9" x14ac:dyDescent="0.25">
      <c r="A115" s="60"/>
      <c r="B115" s="60"/>
      <c r="C115" s="60"/>
      <c r="D115" s="3"/>
      <c r="E115" s="3"/>
      <c r="F115" s="3"/>
      <c r="G115" s="3"/>
      <c r="H115" s="60"/>
      <c r="I115" s="3"/>
    </row>
    <row r="116" spans="1:9" x14ac:dyDescent="0.25">
      <c r="A116" s="60"/>
      <c r="B116" s="60"/>
      <c r="C116" s="60"/>
      <c r="D116" s="3"/>
      <c r="E116" s="3"/>
      <c r="F116" s="3"/>
      <c r="G116" s="3"/>
      <c r="H116" s="60"/>
      <c r="I116" s="3"/>
    </row>
    <row r="117" spans="1:9" x14ac:dyDescent="0.25">
      <c r="A117" s="60"/>
      <c r="B117" s="60"/>
      <c r="C117" s="60"/>
      <c r="D117" s="3"/>
      <c r="E117" s="3"/>
      <c r="F117" s="3"/>
      <c r="G117" s="3"/>
      <c r="H117" s="60"/>
      <c r="I117" s="3"/>
    </row>
    <row r="118" spans="1:9" x14ac:dyDescent="0.25">
      <c r="A118" s="60"/>
      <c r="B118" s="60"/>
      <c r="C118" s="60"/>
      <c r="D118" s="3"/>
      <c r="E118" s="3"/>
      <c r="F118" s="3"/>
      <c r="G118" s="3"/>
      <c r="H118" s="60"/>
      <c r="I118" s="3"/>
    </row>
    <row r="119" spans="1:9" x14ac:dyDescent="0.25">
      <c r="A119" s="60"/>
      <c r="B119" s="60"/>
      <c r="C119" s="60"/>
      <c r="D119" s="3"/>
      <c r="E119" s="3"/>
      <c r="F119" s="3"/>
      <c r="G119" s="3"/>
      <c r="H119" s="60"/>
      <c r="I119" s="3"/>
    </row>
    <row r="120" spans="1:9" x14ac:dyDescent="0.25">
      <c r="A120" s="60"/>
      <c r="B120" s="60"/>
      <c r="C120" s="60"/>
      <c r="D120" s="3"/>
      <c r="E120" s="3"/>
      <c r="F120" s="3"/>
      <c r="G120" s="3"/>
      <c r="H120" s="60"/>
      <c r="I120" s="3"/>
    </row>
    <row r="121" spans="1:9" x14ac:dyDescent="0.25">
      <c r="A121" s="60"/>
      <c r="B121" s="60"/>
      <c r="C121" s="60"/>
      <c r="D121" s="3"/>
      <c r="E121" s="3"/>
      <c r="F121" s="3"/>
      <c r="G121" s="3"/>
      <c r="H121" s="60"/>
      <c r="I121" s="3"/>
    </row>
    <row r="122" spans="1:9" x14ac:dyDescent="0.25">
      <c r="A122" s="60"/>
      <c r="B122" s="60"/>
      <c r="C122" s="60"/>
      <c r="D122" s="3"/>
      <c r="E122" s="3"/>
      <c r="F122" s="3"/>
      <c r="G122" s="3"/>
      <c r="H122" s="60"/>
      <c r="I122" s="3"/>
    </row>
    <row r="123" spans="1:9" x14ac:dyDescent="0.25">
      <c r="A123" s="60"/>
      <c r="B123" s="60"/>
      <c r="C123" s="60"/>
      <c r="D123" s="3"/>
      <c r="E123" s="3"/>
      <c r="F123" s="3"/>
      <c r="G123" s="3"/>
      <c r="H123" s="60"/>
      <c r="I123" s="3"/>
    </row>
    <row r="124" spans="1:9" x14ac:dyDescent="0.25">
      <c r="A124" s="60"/>
      <c r="B124" s="60"/>
      <c r="C124" s="60"/>
      <c r="D124" s="3"/>
      <c r="E124" s="3"/>
      <c r="F124" s="3"/>
      <c r="G124" s="3"/>
      <c r="H124" s="60"/>
      <c r="I124" s="3"/>
    </row>
    <row r="125" spans="1:9" x14ac:dyDescent="0.25">
      <c r="A125" s="60"/>
      <c r="B125" s="60"/>
      <c r="C125" s="60"/>
      <c r="D125" s="3"/>
      <c r="E125" s="3"/>
      <c r="F125" s="3"/>
      <c r="G125" s="3"/>
      <c r="H125" s="60"/>
      <c r="I125" s="3"/>
    </row>
    <row r="126" spans="1:9" x14ac:dyDescent="0.25">
      <c r="A126" s="60"/>
      <c r="B126" s="60"/>
      <c r="C126" s="60"/>
      <c r="D126" s="3"/>
      <c r="E126" s="3"/>
      <c r="F126" s="3"/>
      <c r="G126" s="3"/>
      <c r="H126" s="60"/>
      <c r="I126" s="3"/>
    </row>
    <row r="127" spans="1:9" x14ac:dyDescent="0.25">
      <c r="A127" s="60"/>
      <c r="B127" s="60"/>
      <c r="C127" s="60"/>
      <c r="D127" s="3"/>
      <c r="E127" s="3"/>
      <c r="F127" s="3"/>
      <c r="G127" s="3"/>
      <c r="H127" s="60"/>
      <c r="I127" s="3"/>
    </row>
    <row r="128" spans="1:9" x14ac:dyDescent="0.25">
      <c r="A128" s="60"/>
      <c r="B128" s="60"/>
      <c r="C128" s="60"/>
      <c r="D128" s="3"/>
      <c r="E128" s="3"/>
      <c r="F128" s="3"/>
      <c r="G128" s="3"/>
      <c r="H128" s="60"/>
      <c r="I128" s="3"/>
    </row>
    <row r="129" spans="1:9" x14ac:dyDescent="0.25">
      <c r="A129" s="60"/>
      <c r="B129" s="60"/>
      <c r="C129" s="60"/>
      <c r="D129" s="3"/>
      <c r="E129" s="3"/>
      <c r="F129" s="3"/>
      <c r="G129" s="3"/>
      <c r="H129" s="60"/>
      <c r="I129" s="3"/>
    </row>
    <row r="130" spans="1:9" x14ac:dyDescent="0.25">
      <c r="A130" s="60"/>
      <c r="B130" s="60"/>
      <c r="C130" s="60"/>
      <c r="D130" s="3"/>
      <c r="E130" s="3"/>
      <c r="F130" s="3"/>
      <c r="G130" s="3"/>
      <c r="H130" s="60"/>
      <c r="I130" s="3"/>
    </row>
    <row r="131" spans="1:9" x14ac:dyDescent="0.25">
      <c r="A131" s="60"/>
      <c r="B131" s="60"/>
      <c r="C131" s="60"/>
      <c r="D131" s="3"/>
      <c r="E131" s="3"/>
      <c r="F131" s="3"/>
      <c r="G131" s="3"/>
      <c r="H131" s="60"/>
      <c r="I131" s="3"/>
    </row>
    <row r="132" spans="1:9" x14ac:dyDescent="0.25">
      <c r="A132" s="60"/>
      <c r="B132" s="60"/>
      <c r="C132" s="60"/>
      <c r="D132" s="3"/>
      <c r="E132" s="3"/>
      <c r="F132" s="3"/>
      <c r="G132" s="3"/>
      <c r="H132" s="60"/>
      <c r="I132" s="3"/>
    </row>
    <row r="133" spans="1:9" x14ac:dyDescent="0.25">
      <c r="A133" s="60"/>
      <c r="B133" s="60"/>
      <c r="C133" s="60"/>
      <c r="D133" s="3"/>
      <c r="E133" s="3"/>
      <c r="F133" s="3"/>
      <c r="G133" s="3"/>
      <c r="H133" s="60"/>
      <c r="I133" s="3"/>
    </row>
    <row r="134" spans="1:9" x14ac:dyDescent="0.25">
      <c r="A134" s="60"/>
      <c r="B134" s="60"/>
      <c r="C134" s="60"/>
      <c r="D134" s="3"/>
      <c r="E134" s="3"/>
      <c r="F134" s="3"/>
      <c r="G134" s="3"/>
      <c r="H134" s="60"/>
      <c r="I134" s="3"/>
    </row>
  </sheetData>
  <mergeCells count="10">
    <mergeCell ref="C32:H32"/>
    <mergeCell ref="C42:H42"/>
    <mergeCell ref="C48:H48"/>
    <mergeCell ref="C7:H7"/>
    <mergeCell ref="C11:H11"/>
    <mergeCell ref="C13:H13"/>
    <mergeCell ref="C17:H17"/>
    <mergeCell ref="C22:H22"/>
    <mergeCell ref="C35:H35"/>
    <mergeCell ref="C39:H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F1D4-ED2D-49E8-A473-06F0C35F9547}">
  <sheetPr>
    <tabColor theme="8"/>
  </sheetPr>
  <dimension ref="A1:G49"/>
  <sheetViews>
    <sheetView showGridLines="0" zoomScaleNormal="100" workbookViewId="0">
      <selection activeCell="C48" sqref="C48"/>
    </sheetView>
  </sheetViews>
  <sheetFormatPr baseColWidth="10" defaultColWidth="9.140625" defaultRowHeight="15" x14ac:dyDescent="0.25"/>
  <cols>
    <col min="1" max="1" width="1" style="50" customWidth="1"/>
    <col min="2" max="2" width="7.85546875" style="50" customWidth="1"/>
    <col min="3" max="3" width="64.42578125" style="50" customWidth="1"/>
    <col min="4" max="4" width="13.85546875" style="50" customWidth="1"/>
    <col min="5" max="5" width="14.140625" style="50" customWidth="1"/>
    <col min="6" max="6" width="16.5703125" style="50" customWidth="1"/>
    <col min="7" max="7" width="9.140625" style="50" customWidth="1"/>
    <col min="8" max="16384" width="9.140625" style="50"/>
  </cols>
  <sheetData>
    <row r="1" spans="1:6" x14ac:dyDescent="0.25">
      <c r="A1" s="60"/>
      <c r="B1" s="60"/>
      <c r="C1" s="60"/>
      <c r="D1" s="60"/>
      <c r="E1" s="60"/>
      <c r="F1" s="60"/>
    </row>
    <row r="2" spans="1:6" x14ac:dyDescent="0.25">
      <c r="A2" s="60"/>
      <c r="B2" s="61" t="s">
        <v>119</v>
      </c>
    </row>
    <row r="3" spans="1:6" x14ac:dyDescent="0.25">
      <c r="A3" s="60"/>
      <c r="B3" s="61" t="s">
        <v>18</v>
      </c>
    </row>
    <row r="4" spans="1:6" x14ac:dyDescent="0.25">
      <c r="A4" s="60"/>
    </row>
    <row r="5" spans="1:6" ht="30" x14ac:dyDescent="0.25">
      <c r="A5" s="60"/>
      <c r="B5" s="117"/>
      <c r="C5" s="118"/>
      <c r="D5" s="121" t="s">
        <v>98</v>
      </c>
      <c r="E5" s="121"/>
      <c r="F5" s="67" t="s">
        <v>99</v>
      </c>
    </row>
    <row r="6" spans="1:6" x14ac:dyDescent="0.25">
      <c r="A6" s="60"/>
      <c r="B6" s="117"/>
      <c r="C6" s="118"/>
      <c r="D6" s="67" t="s">
        <v>0</v>
      </c>
      <c r="E6" s="67" t="s">
        <v>64</v>
      </c>
      <c r="F6" s="67" t="s">
        <v>63</v>
      </c>
    </row>
    <row r="7" spans="1:6" x14ac:dyDescent="0.25">
      <c r="A7" s="60"/>
      <c r="B7" s="119"/>
      <c r="C7" s="120"/>
      <c r="D7" s="51">
        <v>45291</v>
      </c>
      <c r="E7" s="51">
        <v>44926</v>
      </c>
      <c r="F7" s="51">
        <v>45291</v>
      </c>
    </row>
    <row r="8" spans="1:6" x14ac:dyDescent="0.25">
      <c r="A8" s="60"/>
      <c r="B8" s="67">
        <v>1</v>
      </c>
      <c r="C8" s="68" t="s">
        <v>100</v>
      </c>
      <c r="D8" s="75">
        <v>10048096</v>
      </c>
      <c r="E8" s="75">
        <v>9587925</v>
      </c>
      <c r="F8" s="75">
        <f>+D8*8%</f>
        <v>803847.68000000005</v>
      </c>
    </row>
    <row r="9" spans="1:6" x14ac:dyDescent="0.25">
      <c r="A9" s="60"/>
      <c r="B9" s="67">
        <v>2</v>
      </c>
      <c r="C9" s="80" t="s">
        <v>101</v>
      </c>
      <c r="D9" s="75">
        <f>10073153-D15</f>
        <v>10036475</v>
      </c>
      <c r="E9" s="75">
        <f>9639433-E15</f>
        <v>9574402</v>
      </c>
      <c r="F9" s="75">
        <f>+D9*8%</f>
        <v>802918</v>
      </c>
    </row>
    <row r="10" spans="1:6" x14ac:dyDescent="0.25">
      <c r="A10" s="60"/>
      <c r="B10" s="67">
        <v>3</v>
      </c>
      <c r="C10" s="81" t="s">
        <v>108</v>
      </c>
      <c r="D10" s="76"/>
      <c r="E10" s="68"/>
      <c r="F10" s="76"/>
    </row>
    <row r="11" spans="1:6" x14ac:dyDescent="0.25">
      <c r="A11" s="60"/>
      <c r="B11" s="67">
        <v>4</v>
      </c>
      <c r="C11" s="81" t="s">
        <v>108</v>
      </c>
      <c r="D11" s="68"/>
      <c r="E11" s="68"/>
      <c r="F11" s="76"/>
    </row>
    <row r="12" spans="1:6" x14ac:dyDescent="0.25">
      <c r="A12" s="60"/>
      <c r="B12" s="67" t="s">
        <v>65</v>
      </c>
      <c r="C12" s="81" t="s">
        <v>108</v>
      </c>
      <c r="D12" s="68"/>
      <c r="E12" s="68"/>
      <c r="F12" s="76"/>
    </row>
    <row r="13" spans="1:6" x14ac:dyDescent="0.25">
      <c r="A13" s="60"/>
      <c r="B13" s="67">
        <v>5</v>
      </c>
      <c r="C13" s="81" t="s">
        <v>108</v>
      </c>
      <c r="D13" s="68"/>
      <c r="E13" s="68"/>
      <c r="F13" s="76"/>
    </row>
    <row r="14" spans="1:6" x14ac:dyDescent="0.25">
      <c r="A14" s="60"/>
      <c r="B14" s="67">
        <v>6</v>
      </c>
      <c r="C14" s="68" t="s">
        <v>103</v>
      </c>
      <c r="D14" s="75">
        <v>121142</v>
      </c>
      <c r="E14" s="75">
        <v>156433</v>
      </c>
      <c r="F14" s="75">
        <f>+D14*8%</f>
        <v>9691.36</v>
      </c>
    </row>
    <row r="15" spans="1:6" x14ac:dyDescent="0.25">
      <c r="A15" s="60"/>
      <c r="B15" s="67">
        <v>7</v>
      </c>
      <c r="C15" s="80" t="s">
        <v>101</v>
      </c>
      <c r="D15" s="75">
        <v>36678</v>
      </c>
      <c r="E15" s="75">
        <v>65031</v>
      </c>
      <c r="F15" s="75">
        <f>+D15*8%</f>
        <v>2934.2400000000002</v>
      </c>
    </row>
    <row r="16" spans="1:6" x14ac:dyDescent="0.25">
      <c r="A16" s="60"/>
      <c r="B16" s="67">
        <v>8</v>
      </c>
      <c r="C16" s="80" t="s">
        <v>104</v>
      </c>
      <c r="D16" s="68"/>
      <c r="E16" s="68"/>
      <c r="F16" s="68"/>
    </row>
    <row r="17" spans="1:7" x14ac:dyDescent="0.25">
      <c r="A17" s="60"/>
      <c r="B17" s="67" t="s">
        <v>2</v>
      </c>
      <c r="C17" s="80" t="s">
        <v>107</v>
      </c>
      <c r="D17" s="68"/>
      <c r="E17" s="68"/>
      <c r="F17" s="68"/>
      <c r="G17" s="95"/>
    </row>
    <row r="18" spans="1:7" x14ac:dyDescent="0.25">
      <c r="A18" s="60"/>
      <c r="B18" s="67" t="s">
        <v>66</v>
      </c>
      <c r="C18" s="80" t="s">
        <v>105</v>
      </c>
      <c r="D18" s="75">
        <v>84464</v>
      </c>
      <c r="E18" s="75">
        <v>91402</v>
      </c>
      <c r="F18" s="75">
        <f>+D18*8%</f>
        <v>6757.12</v>
      </c>
    </row>
    <row r="19" spans="1:7" x14ac:dyDescent="0.25">
      <c r="A19" s="60"/>
      <c r="B19" s="67">
        <v>9</v>
      </c>
      <c r="C19" s="80" t="s">
        <v>106</v>
      </c>
      <c r="D19" s="76">
        <f>+D14-D15-D16-D17-D18</f>
        <v>0</v>
      </c>
      <c r="E19" s="76">
        <v>0</v>
      </c>
      <c r="F19" s="75">
        <f>+D19*8%</f>
        <v>0</v>
      </c>
    </row>
    <row r="20" spans="1:7" x14ac:dyDescent="0.25">
      <c r="A20" s="60"/>
      <c r="B20" s="67">
        <v>10</v>
      </c>
      <c r="C20" s="82" t="s">
        <v>83</v>
      </c>
      <c r="D20" s="77"/>
      <c r="E20" s="77"/>
      <c r="F20" s="77"/>
    </row>
    <row r="21" spans="1:7" x14ac:dyDescent="0.25">
      <c r="A21" s="60"/>
      <c r="B21" s="67">
        <v>11</v>
      </c>
      <c r="C21" s="82" t="s">
        <v>83</v>
      </c>
      <c r="D21" s="77"/>
      <c r="E21" s="77"/>
      <c r="F21" s="77"/>
    </row>
    <row r="22" spans="1:7" x14ac:dyDescent="0.25">
      <c r="A22" s="60"/>
      <c r="B22" s="67">
        <v>12</v>
      </c>
      <c r="C22" s="82" t="s">
        <v>83</v>
      </c>
      <c r="D22" s="77"/>
      <c r="E22" s="77"/>
      <c r="F22" s="77"/>
    </row>
    <row r="23" spans="1:7" x14ac:dyDescent="0.25">
      <c r="A23" s="60"/>
      <c r="B23" s="67">
        <v>13</v>
      </c>
      <c r="C23" s="82" t="s">
        <v>83</v>
      </c>
      <c r="D23" s="77"/>
      <c r="E23" s="77"/>
      <c r="F23" s="77"/>
    </row>
    <row r="24" spans="1:7" x14ac:dyDescent="0.25">
      <c r="A24" s="60"/>
      <c r="B24" s="67">
        <v>14</v>
      </c>
      <c r="C24" s="82" t="s">
        <v>83</v>
      </c>
      <c r="D24" s="77"/>
      <c r="E24" s="77"/>
      <c r="F24" s="77"/>
    </row>
    <row r="25" spans="1:7" x14ac:dyDescent="0.25">
      <c r="A25" s="60"/>
      <c r="B25" s="67">
        <v>15</v>
      </c>
      <c r="C25" s="68" t="s">
        <v>109</v>
      </c>
      <c r="D25" s="68"/>
      <c r="E25" s="68"/>
      <c r="F25" s="75">
        <f>+D25*8%</f>
        <v>0</v>
      </c>
    </row>
    <row r="26" spans="1:7" ht="15" customHeight="1" x14ac:dyDescent="0.25">
      <c r="A26" s="60"/>
      <c r="B26" s="67">
        <v>16</v>
      </c>
      <c r="C26" s="68" t="s">
        <v>110</v>
      </c>
      <c r="D26" s="68"/>
      <c r="E26" s="68"/>
      <c r="F26" s="75">
        <f>+D26*8%</f>
        <v>0</v>
      </c>
    </row>
    <row r="27" spans="1:7" x14ac:dyDescent="0.25">
      <c r="A27" s="60"/>
      <c r="B27" s="67">
        <v>17</v>
      </c>
      <c r="C27" s="81" t="s">
        <v>111</v>
      </c>
      <c r="D27" s="68"/>
      <c r="E27" s="68"/>
      <c r="F27" s="68"/>
    </row>
    <row r="28" spans="1:7" x14ac:dyDescent="0.25">
      <c r="A28" s="60"/>
      <c r="B28" s="67">
        <v>18</v>
      </c>
      <c r="C28" s="81" t="s">
        <v>111</v>
      </c>
      <c r="D28" s="68"/>
      <c r="E28" s="68"/>
      <c r="F28" s="68"/>
    </row>
    <row r="29" spans="1:7" x14ac:dyDescent="0.25">
      <c r="A29" s="60"/>
      <c r="B29" s="67">
        <v>19</v>
      </c>
      <c r="C29" s="81" t="s">
        <v>111</v>
      </c>
      <c r="D29" s="68"/>
      <c r="E29" s="68"/>
      <c r="F29" s="68"/>
    </row>
    <row r="30" spans="1:7" x14ac:dyDescent="0.25">
      <c r="A30" s="60"/>
      <c r="B30" s="67" t="s">
        <v>67</v>
      </c>
      <c r="C30" s="81" t="s">
        <v>111</v>
      </c>
      <c r="D30" s="68"/>
      <c r="E30" s="68"/>
      <c r="F30" s="68"/>
    </row>
    <row r="31" spans="1:7" x14ac:dyDescent="0.25">
      <c r="A31" s="60"/>
      <c r="B31" s="67">
        <v>20</v>
      </c>
      <c r="C31" s="68" t="s">
        <v>112</v>
      </c>
      <c r="D31" s="68"/>
      <c r="E31" s="68"/>
      <c r="F31" s="75">
        <f>+D31*8%</f>
        <v>0</v>
      </c>
    </row>
    <row r="32" spans="1:7" x14ac:dyDescent="0.25">
      <c r="A32" s="60"/>
      <c r="B32" s="67">
        <v>21</v>
      </c>
      <c r="C32" s="80" t="s">
        <v>101</v>
      </c>
      <c r="D32" s="68"/>
      <c r="E32" s="68"/>
      <c r="F32" s="75">
        <f>+D32*8%</f>
        <v>0</v>
      </c>
    </row>
    <row r="33" spans="1:6" x14ac:dyDescent="0.25">
      <c r="A33" s="60"/>
      <c r="B33" s="67">
        <v>22</v>
      </c>
      <c r="C33" s="80" t="s">
        <v>113</v>
      </c>
      <c r="D33" s="68"/>
      <c r="E33" s="68"/>
      <c r="F33" s="68"/>
    </row>
    <row r="34" spans="1:6" x14ac:dyDescent="0.25">
      <c r="A34" s="60"/>
      <c r="B34" s="67" t="s">
        <v>68</v>
      </c>
      <c r="C34" s="68" t="s">
        <v>114</v>
      </c>
      <c r="D34" s="68"/>
      <c r="E34" s="68"/>
      <c r="F34" s="75">
        <f>+D34*8%</f>
        <v>0</v>
      </c>
    </row>
    <row r="35" spans="1:6" x14ac:dyDescent="0.25">
      <c r="A35" s="60"/>
      <c r="B35" s="67">
        <v>23</v>
      </c>
      <c r="C35" s="68" t="s">
        <v>115</v>
      </c>
      <c r="D35" s="78">
        <v>813071</v>
      </c>
      <c r="E35" s="78">
        <v>712191.39500000002</v>
      </c>
      <c r="F35" s="78">
        <f>+D35*8%</f>
        <v>65045.68</v>
      </c>
    </row>
    <row r="36" spans="1:6" x14ac:dyDescent="0.25">
      <c r="A36" s="60"/>
      <c r="B36" s="67" t="s">
        <v>69</v>
      </c>
      <c r="C36" s="68" t="s">
        <v>116</v>
      </c>
      <c r="D36" s="75">
        <f>+D35</f>
        <v>813071</v>
      </c>
      <c r="E36" s="75">
        <v>712191.39500000002</v>
      </c>
      <c r="F36" s="75">
        <f>+D36*8%</f>
        <v>65045.68</v>
      </c>
    </row>
    <row r="37" spans="1:6" x14ac:dyDescent="0.25">
      <c r="A37" s="60"/>
      <c r="B37" s="67" t="s">
        <v>70</v>
      </c>
      <c r="C37" s="68" t="s">
        <v>101</v>
      </c>
      <c r="D37" s="68"/>
      <c r="E37" s="68"/>
      <c r="F37" s="68"/>
    </row>
    <row r="38" spans="1:6" x14ac:dyDescent="0.25">
      <c r="A38" s="60"/>
      <c r="B38" s="67" t="s">
        <v>71</v>
      </c>
      <c r="C38" s="68" t="s">
        <v>117</v>
      </c>
      <c r="D38" s="68"/>
      <c r="E38" s="68"/>
      <c r="F38" s="68"/>
    </row>
    <row r="39" spans="1:6" x14ac:dyDescent="0.25">
      <c r="A39" s="60"/>
      <c r="B39" s="67">
        <v>24</v>
      </c>
      <c r="C39" s="68" t="s">
        <v>118</v>
      </c>
      <c r="D39" s="68"/>
      <c r="E39" s="68"/>
      <c r="F39" s="75">
        <f>+D39*8%</f>
        <v>0</v>
      </c>
    </row>
    <row r="40" spans="1:6" x14ac:dyDescent="0.25">
      <c r="A40" s="60"/>
      <c r="B40" s="67">
        <v>25</v>
      </c>
      <c r="C40" s="82" t="s">
        <v>83</v>
      </c>
      <c r="D40" s="77"/>
      <c r="E40" s="77"/>
      <c r="F40" s="77"/>
    </row>
    <row r="41" spans="1:6" x14ac:dyDescent="0.25">
      <c r="A41" s="60"/>
      <c r="B41" s="67">
        <v>26</v>
      </c>
      <c r="C41" s="82" t="s">
        <v>83</v>
      </c>
      <c r="D41" s="77"/>
      <c r="E41" s="77"/>
      <c r="F41" s="77"/>
    </row>
    <row r="42" spans="1:6" x14ac:dyDescent="0.25">
      <c r="A42" s="60"/>
      <c r="B42" s="67">
        <v>27</v>
      </c>
      <c r="C42" s="82" t="s">
        <v>83</v>
      </c>
      <c r="D42" s="77"/>
      <c r="E42" s="77"/>
      <c r="F42" s="77"/>
    </row>
    <row r="43" spans="1:6" x14ac:dyDescent="0.25">
      <c r="A43" s="60"/>
      <c r="B43" s="67">
        <v>28</v>
      </c>
      <c r="C43" s="82" t="s">
        <v>83</v>
      </c>
      <c r="D43" s="77"/>
      <c r="E43" s="77"/>
      <c r="F43" s="77"/>
    </row>
    <row r="44" spans="1:6" x14ac:dyDescent="0.25">
      <c r="A44" s="60"/>
      <c r="B44" s="83">
        <v>29</v>
      </c>
      <c r="C44" s="84" t="s">
        <v>102</v>
      </c>
      <c r="D44" s="79">
        <f>+D8+D14+D25+D26+D31+D34+D35</f>
        <v>10982309</v>
      </c>
      <c r="E44" s="79">
        <v>10456549.395</v>
      </c>
      <c r="F44" s="79">
        <f>+D44*8%</f>
        <v>878584.72</v>
      </c>
    </row>
    <row r="45" spans="1:6" x14ac:dyDescent="0.25">
      <c r="D45" s="93"/>
    </row>
    <row r="47" spans="1:6" x14ac:dyDescent="0.25">
      <c r="E47" s="93"/>
    </row>
    <row r="48" spans="1:6" x14ac:dyDescent="0.25">
      <c r="D48" s="93"/>
      <c r="E48" s="93"/>
    </row>
    <row r="49" spans="5:5" x14ac:dyDescent="0.25">
      <c r="E49" s="93"/>
    </row>
  </sheetData>
  <mergeCells count="2">
    <mergeCell ref="B5:C7"/>
    <mergeCell ref="D5:E5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328A-E39D-48CC-869C-88C12C14CB57}">
  <sheetPr>
    <tabColor theme="8"/>
    <pageSetUpPr fitToPage="1"/>
  </sheetPr>
  <dimension ref="A1:I30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9.140625" style="50"/>
    <col min="2" max="2" width="9.5703125" style="50" customWidth="1"/>
    <col min="3" max="3" width="8.140625" style="50" customWidth="1"/>
    <col min="4" max="4" width="9.140625" style="50"/>
    <col min="5" max="5" width="74.42578125" style="50" customWidth="1"/>
    <col min="6" max="6" width="20.140625" style="50" customWidth="1"/>
    <col min="7" max="8" width="22" style="1" customWidth="1"/>
    <col min="9" max="9" width="25.28515625" style="1" customWidth="1"/>
    <col min="10" max="16384" width="9.140625" style="1"/>
  </cols>
  <sheetData>
    <row r="1" spans="1:9" x14ac:dyDescent="0.25">
      <c r="C1" s="61" t="s">
        <v>120</v>
      </c>
    </row>
    <row r="3" spans="1:9" x14ac:dyDescent="0.25">
      <c r="F3" s="85" t="s">
        <v>0</v>
      </c>
      <c r="G3" s="85" t="s">
        <v>64</v>
      </c>
      <c r="H3" s="85" t="s">
        <v>63</v>
      </c>
      <c r="I3" s="85" t="s">
        <v>72</v>
      </c>
    </row>
    <row r="4" spans="1:9" ht="75" x14ac:dyDescent="0.25">
      <c r="C4" s="122"/>
      <c r="D4" s="122"/>
      <c r="E4" s="122"/>
      <c r="F4" s="67" t="s">
        <v>96</v>
      </c>
      <c r="G4" s="94" t="s">
        <v>95</v>
      </c>
      <c r="H4" s="94" t="s">
        <v>94</v>
      </c>
      <c r="I4" s="128" t="s">
        <v>97</v>
      </c>
    </row>
    <row r="5" spans="1:9" ht="15" customHeight="1" x14ac:dyDescent="0.25">
      <c r="A5" s="86"/>
      <c r="B5" s="85">
        <v>1</v>
      </c>
      <c r="C5" s="123" t="s">
        <v>91</v>
      </c>
      <c r="D5" s="124"/>
      <c r="E5" s="74" t="s">
        <v>81</v>
      </c>
      <c r="F5" s="74"/>
      <c r="G5" s="129">
        <v>8</v>
      </c>
      <c r="H5" s="74"/>
      <c r="I5" s="74"/>
    </row>
    <row r="6" spans="1:9" x14ac:dyDescent="0.25">
      <c r="B6" s="85">
        <v>2</v>
      </c>
      <c r="C6" s="125"/>
      <c r="D6" s="118"/>
      <c r="E6" s="74" t="s">
        <v>82</v>
      </c>
      <c r="F6" s="74"/>
      <c r="G6" s="129">
        <f>11375+608</f>
        <v>11983</v>
      </c>
      <c r="H6" s="74"/>
      <c r="I6" s="74"/>
    </row>
    <row r="7" spans="1:9" x14ac:dyDescent="0.25">
      <c r="B7" s="85">
        <v>3</v>
      </c>
      <c r="C7" s="125"/>
      <c r="D7" s="118"/>
      <c r="E7" s="87" t="s">
        <v>84</v>
      </c>
      <c r="F7" s="74"/>
      <c r="G7" s="129">
        <v>11375</v>
      </c>
      <c r="H7" s="74"/>
      <c r="I7" s="74"/>
    </row>
    <row r="8" spans="1:9" x14ac:dyDescent="0.25">
      <c r="B8" s="85">
        <v>4</v>
      </c>
      <c r="C8" s="125"/>
      <c r="D8" s="118"/>
      <c r="E8" s="88" t="s">
        <v>83</v>
      </c>
      <c r="F8" s="89"/>
      <c r="G8" s="130"/>
      <c r="H8" s="89"/>
      <c r="I8" s="89"/>
    </row>
    <row r="9" spans="1:9" x14ac:dyDescent="0.25">
      <c r="B9" s="85" t="s">
        <v>73</v>
      </c>
      <c r="C9" s="125"/>
      <c r="D9" s="118"/>
      <c r="E9" s="90" t="s">
        <v>90</v>
      </c>
      <c r="F9" s="74"/>
      <c r="G9" s="129"/>
      <c r="H9" s="74"/>
      <c r="I9" s="74"/>
    </row>
    <row r="10" spans="1:9" x14ac:dyDescent="0.25">
      <c r="B10" s="85">
        <v>5</v>
      </c>
      <c r="C10" s="125"/>
      <c r="D10" s="118"/>
      <c r="E10" s="90" t="s">
        <v>85</v>
      </c>
      <c r="F10" s="74"/>
      <c r="G10" s="129"/>
      <c r="H10" s="74"/>
      <c r="I10" s="74"/>
    </row>
    <row r="11" spans="1:9" x14ac:dyDescent="0.25">
      <c r="B11" s="85" t="s">
        <v>74</v>
      </c>
      <c r="C11" s="125"/>
      <c r="D11" s="118"/>
      <c r="E11" s="87" t="s">
        <v>86</v>
      </c>
      <c r="F11" s="74"/>
      <c r="G11" s="129"/>
      <c r="H11" s="74"/>
      <c r="I11" s="74"/>
    </row>
    <row r="12" spans="1:9" x14ac:dyDescent="0.25">
      <c r="B12" s="85">
        <v>6</v>
      </c>
      <c r="C12" s="125"/>
      <c r="D12" s="118"/>
      <c r="E12" s="88" t="s">
        <v>83</v>
      </c>
      <c r="F12" s="89"/>
      <c r="G12" s="130"/>
      <c r="H12" s="89"/>
      <c r="I12" s="89"/>
    </row>
    <row r="13" spans="1:9" x14ac:dyDescent="0.25">
      <c r="B13" s="85">
        <v>7</v>
      </c>
      <c r="C13" s="125"/>
      <c r="D13" s="118"/>
      <c r="E13" s="87" t="s">
        <v>87</v>
      </c>
      <c r="F13" s="74"/>
      <c r="G13" s="129">
        <v>608</v>
      </c>
      <c r="H13" s="74"/>
      <c r="I13" s="74"/>
    </row>
    <row r="14" spans="1:9" x14ac:dyDescent="0.25">
      <c r="B14" s="85">
        <v>8</v>
      </c>
      <c r="C14" s="126"/>
      <c r="D14" s="120"/>
      <c r="E14" s="88" t="s">
        <v>83</v>
      </c>
      <c r="F14" s="89"/>
      <c r="G14" s="49"/>
      <c r="H14" s="89"/>
      <c r="I14" s="89"/>
    </row>
    <row r="15" spans="1:9" x14ac:dyDescent="0.25">
      <c r="B15" s="85">
        <v>9</v>
      </c>
      <c r="C15" s="127" t="s">
        <v>92</v>
      </c>
      <c r="D15" s="127"/>
      <c r="E15" s="74" t="s">
        <v>81</v>
      </c>
      <c r="F15" s="74"/>
      <c r="G15" s="129">
        <v>8</v>
      </c>
      <c r="H15" s="74"/>
      <c r="I15" s="74"/>
    </row>
    <row r="16" spans="1:9" x14ac:dyDescent="0.25">
      <c r="B16" s="85">
        <v>10</v>
      </c>
      <c r="C16" s="127"/>
      <c r="D16" s="127"/>
      <c r="E16" s="74" t="s">
        <v>88</v>
      </c>
      <c r="F16" s="74"/>
      <c r="G16" s="129">
        <v>358</v>
      </c>
      <c r="H16" s="74"/>
      <c r="I16" s="74"/>
    </row>
    <row r="17" spans="2:9" x14ac:dyDescent="0.25">
      <c r="B17" s="85">
        <v>11</v>
      </c>
      <c r="C17" s="127"/>
      <c r="D17" s="127"/>
      <c r="E17" s="87" t="s">
        <v>84</v>
      </c>
      <c r="F17" s="74"/>
      <c r="G17" s="129"/>
      <c r="H17" s="74"/>
      <c r="I17" s="74"/>
    </row>
    <row r="18" spans="2:9" x14ac:dyDescent="0.25">
      <c r="B18" s="85">
        <v>12</v>
      </c>
      <c r="C18" s="127"/>
      <c r="D18" s="127"/>
      <c r="E18" s="91" t="s">
        <v>89</v>
      </c>
      <c r="F18" s="74"/>
      <c r="G18" s="129"/>
      <c r="H18" s="74"/>
      <c r="I18" s="74"/>
    </row>
    <row r="19" spans="2:9" x14ac:dyDescent="0.25">
      <c r="B19" s="85" t="s">
        <v>75</v>
      </c>
      <c r="C19" s="127"/>
      <c r="D19" s="127"/>
      <c r="E19" s="90" t="s">
        <v>90</v>
      </c>
      <c r="F19" s="74"/>
      <c r="G19" s="129">
        <v>358</v>
      </c>
      <c r="H19" s="74"/>
      <c r="I19" s="74"/>
    </row>
    <row r="20" spans="2:9" x14ac:dyDescent="0.25">
      <c r="B20" s="85" t="s">
        <v>76</v>
      </c>
      <c r="C20" s="127"/>
      <c r="D20" s="127"/>
      <c r="E20" s="91" t="s">
        <v>89</v>
      </c>
      <c r="F20" s="74"/>
      <c r="G20" s="129"/>
      <c r="H20" s="74"/>
      <c r="I20" s="74"/>
    </row>
    <row r="21" spans="2:9" x14ac:dyDescent="0.25">
      <c r="B21" s="85" t="s">
        <v>77</v>
      </c>
      <c r="C21" s="127"/>
      <c r="D21" s="127"/>
      <c r="E21" s="90" t="s">
        <v>85</v>
      </c>
      <c r="F21" s="74"/>
      <c r="G21" s="129"/>
      <c r="H21" s="74"/>
      <c r="I21" s="74"/>
    </row>
    <row r="22" spans="2:9" x14ac:dyDescent="0.25">
      <c r="B22" s="85" t="s">
        <v>78</v>
      </c>
      <c r="C22" s="127"/>
      <c r="D22" s="127"/>
      <c r="E22" s="91" t="s">
        <v>89</v>
      </c>
      <c r="F22" s="74"/>
      <c r="G22" s="129"/>
      <c r="H22" s="74"/>
      <c r="I22" s="74"/>
    </row>
    <row r="23" spans="2:9" x14ac:dyDescent="0.25">
      <c r="B23" s="85" t="s">
        <v>79</v>
      </c>
      <c r="C23" s="127"/>
      <c r="D23" s="127"/>
      <c r="E23" s="87" t="s">
        <v>86</v>
      </c>
      <c r="F23" s="74"/>
      <c r="G23" s="129"/>
      <c r="H23" s="74"/>
      <c r="I23" s="74"/>
    </row>
    <row r="24" spans="2:9" x14ac:dyDescent="0.25">
      <c r="B24" s="85" t="s">
        <v>80</v>
      </c>
      <c r="C24" s="127"/>
      <c r="D24" s="127"/>
      <c r="E24" s="91" t="s">
        <v>89</v>
      </c>
      <c r="F24" s="74"/>
      <c r="G24" s="129"/>
      <c r="H24" s="74"/>
      <c r="I24" s="74"/>
    </row>
    <row r="25" spans="2:9" x14ac:dyDescent="0.25">
      <c r="B25" s="85">
        <v>15</v>
      </c>
      <c r="C25" s="127"/>
      <c r="D25" s="127"/>
      <c r="E25" s="87" t="s">
        <v>87</v>
      </c>
      <c r="F25" s="74"/>
      <c r="G25" s="129"/>
      <c r="H25" s="74"/>
      <c r="I25" s="74"/>
    </row>
    <row r="26" spans="2:9" x14ac:dyDescent="0.25">
      <c r="B26" s="85">
        <v>16</v>
      </c>
      <c r="C26" s="127"/>
      <c r="D26" s="127"/>
      <c r="E26" s="91" t="s">
        <v>89</v>
      </c>
      <c r="F26" s="74"/>
      <c r="G26" s="129"/>
      <c r="H26" s="74"/>
      <c r="I26" s="74"/>
    </row>
    <row r="27" spans="2:9" x14ac:dyDescent="0.25">
      <c r="B27" s="85">
        <v>17</v>
      </c>
      <c r="C27" s="122" t="s">
        <v>93</v>
      </c>
      <c r="D27" s="122"/>
      <c r="E27" s="122"/>
      <c r="F27" s="74"/>
      <c r="G27" s="129">
        <f>+G16+G6</f>
        <v>12341</v>
      </c>
      <c r="H27" s="74"/>
      <c r="I27" s="74"/>
    </row>
    <row r="30" spans="2:9" x14ac:dyDescent="0.25">
      <c r="G30" s="4"/>
    </row>
  </sheetData>
  <mergeCells count="4">
    <mergeCell ref="C4:E4"/>
    <mergeCell ref="C5:D14"/>
    <mergeCell ref="C15:D26"/>
    <mergeCell ref="C27:E27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&amp;CEN
Annex XXXIII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6456-107C-4829-9C28-51B4618F26D8}">
  <dimension ref="A2:G168"/>
  <sheetViews>
    <sheetView showGridLines="0" topLeftCell="A38" workbookViewId="0">
      <selection activeCell="C4" sqref="C4"/>
    </sheetView>
  </sheetViews>
  <sheetFormatPr baseColWidth="10" defaultColWidth="11.42578125" defaultRowHeight="12" x14ac:dyDescent="0.2"/>
  <cols>
    <col min="1" max="2" width="11.42578125" style="6"/>
    <col min="3" max="3" width="65.5703125" style="6" customWidth="1"/>
    <col min="4" max="4" width="15.28515625" style="6" customWidth="1"/>
    <col min="5" max="5" width="22.28515625" style="9" customWidth="1"/>
    <col min="6" max="6" width="14" style="6" customWidth="1"/>
    <col min="7" max="16384" width="11.42578125" style="6"/>
  </cols>
  <sheetData>
    <row r="2" spans="1:7" x14ac:dyDescent="0.2">
      <c r="B2" s="8" t="s">
        <v>121</v>
      </c>
      <c r="C2" s="8"/>
      <c r="D2" s="8"/>
      <c r="E2" s="8"/>
    </row>
    <row r="4" spans="1:7" x14ac:dyDescent="0.2">
      <c r="C4" s="96" t="s">
        <v>419</v>
      </c>
    </row>
    <row r="6" spans="1:7" x14ac:dyDescent="0.2">
      <c r="B6" s="8" t="s">
        <v>418</v>
      </c>
    </row>
    <row r="10" spans="1:7" x14ac:dyDescent="0.2">
      <c r="A10" s="5"/>
      <c r="B10" s="5"/>
      <c r="C10" s="5"/>
      <c r="D10" s="5"/>
      <c r="E10" s="10"/>
      <c r="F10" s="5"/>
      <c r="G10" s="5"/>
    </row>
    <row r="11" spans="1:7" x14ac:dyDescent="0.2">
      <c r="A11" s="5"/>
      <c r="B11" s="5"/>
      <c r="C11" s="5"/>
      <c r="D11" s="5"/>
      <c r="E11" s="10"/>
      <c r="F11" s="5"/>
      <c r="G11" s="5"/>
    </row>
    <row r="12" spans="1:7" x14ac:dyDescent="0.2">
      <c r="A12" s="5"/>
      <c r="B12" s="5"/>
      <c r="C12" s="5"/>
      <c r="D12" s="5"/>
      <c r="E12" s="10"/>
      <c r="F12" s="5"/>
      <c r="G12" s="5"/>
    </row>
    <row r="13" spans="1:7" x14ac:dyDescent="0.2">
      <c r="A13" s="5"/>
      <c r="B13" s="5"/>
      <c r="C13" s="5"/>
      <c r="D13" s="5"/>
      <c r="E13" s="10"/>
      <c r="F13" s="5"/>
      <c r="G13" s="5"/>
    </row>
    <row r="14" spans="1:7" x14ac:dyDescent="0.2">
      <c r="A14" s="5"/>
      <c r="B14" s="5"/>
      <c r="C14" s="5"/>
      <c r="D14" s="5"/>
      <c r="E14" s="10"/>
      <c r="F14" s="5"/>
      <c r="G14" s="5"/>
    </row>
    <row r="15" spans="1:7" x14ac:dyDescent="0.2">
      <c r="A15" s="5"/>
      <c r="B15" s="5"/>
      <c r="C15" s="5"/>
      <c r="D15" s="5"/>
      <c r="E15" s="10"/>
      <c r="F15" s="5"/>
      <c r="G15" s="5"/>
    </row>
    <row r="16" spans="1:7" x14ac:dyDescent="0.2">
      <c r="A16" s="5"/>
      <c r="B16" s="5"/>
      <c r="C16" s="5"/>
      <c r="D16" s="5"/>
      <c r="E16" s="10"/>
      <c r="F16" s="5"/>
      <c r="G16" s="5"/>
    </row>
    <row r="17" spans="1:7" x14ac:dyDescent="0.2">
      <c r="A17" s="5"/>
      <c r="B17" s="5"/>
      <c r="C17" s="5"/>
      <c r="D17" s="5"/>
      <c r="E17" s="10"/>
      <c r="F17" s="5"/>
      <c r="G17" s="5"/>
    </row>
    <row r="18" spans="1:7" ht="48" x14ac:dyDescent="0.2">
      <c r="A18" s="5"/>
      <c r="B18" s="11"/>
      <c r="C18" s="12" t="s">
        <v>122</v>
      </c>
      <c r="D18" s="13" t="s">
        <v>123</v>
      </c>
      <c r="E18" s="14" t="s">
        <v>124</v>
      </c>
      <c r="F18" s="13" t="s">
        <v>125</v>
      </c>
      <c r="G18" s="5"/>
    </row>
    <row r="19" spans="1:7" x14ac:dyDescent="0.2">
      <c r="A19" s="5"/>
      <c r="B19" s="15">
        <v>1</v>
      </c>
      <c r="C19" s="16" t="s">
        <v>126</v>
      </c>
      <c r="D19" s="17"/>
      <c r="E19" s="18" t="s">
        <v>127</v>
      </c>
      <c r="F19" s="16"/>
      <c r="G19" s="5"/>
    </row>
    <row r="20" spans="1:7" x14ac:dyDescent="0.2">
      <c r="A20" s="5"/>
      <c r="B20" s="15"/>
      <c r="C20" s="19" t="s">
        <v>128</v>
      </c>
      <c r="D20" s="17">
        <f>-400+123313</f>
        <v>122913</v>
      </c>
      <c r="E20" s="18"/>
      <c r="F20" s="16"/>
      <c r="G20" s="5"/>
    </row>
    <row r="21" spans="1:7" x14ac:dyDescent="0.2">
      <c r="A21" s="5"/>
      <c r="B21" s="15"/>
      <c r="C21" s="19" t="s">
        <v>129</v>
      </c>
      <c r="D21" s="17">
        <v>425284.82</v>
      </c>
      <c r="E21" s="18"/>
      <c r="F21" s="16"/>
      <c r="G21" s="5"/>
    </row>
    <row r="22" spans="1:7" x14ac:dyDescent="0.2">
      <c r="A22" s="5"/>
      <c r="B22" s="15"/>
      <c r="C22" s="16"/>
      <c r="D22" s="17"/>
      <c r="E22" s="18"/>
      <c r="F22" s="16"/>
      <c r="G22" s="5"/>
    </row>
    <row r="23" spans="1:7" x14ac:dyDescent="0.2">
      <c r="A23" s="5"/>
      <c r="B23" s="15">
        <v>2</v>
      </c>
      <c r="C23" s="16" t="s">
        <v>130</v>
      </c>
      <c r="D23" s="17">
        <v>1178303.1410000001</v>
      </c>
      <c r="E23" s="18" t="s">
        <v>131</v>
      </c>
      <c r="F23" s="16"/>
      <c r="G23" s="5"/>
    </row>
    <row r="24" spans="1:7" x14ac:dyDescent="0.2">
      <c r="A24" s="5"/>
      <c r="B24" s="15">
        <v>3</v>
      </c>
      <c r="C24" s="16" t="s">
        <v>132</v>
      </c>
      <c r="D24" s="17">
        <v>130928.777</v>
      </c>
      <c r="E24" s="18" t="s">
        <v>133</v>
      </c>
      <c r="F24" s="16"/>
      <c r="G24" s="5"/>
    </row>
    <row r="25" spans="1:7" x14ac:dyDescent="0.2">
      <c r="A25" s="5"/>
      <c r="B25" s="15" t="s">
        <v>134</v>
      </c>
      <c r="C25" s="16" t="s">
        <v>135</v>
      </c>
      <c r="D25" s="17"/>
      <c r="E25" s="18" t="s">
        <v>136</v>
      </c>
      <c r="F25" s="16"/>
      <c r="G25" s="5"/>
    </row>
    <row r="26" spans="1:7" x14ac:dyDescent="0.2">
      <c r="A26" s="5"/>
      <c r="B26" s="15">
        <v>4</v>
      </c>
      <c r="C26" s="16" t="s">
        <v>137</v>
      </c>
      <c r="D26" s="17"/>
      <c r="E26" s="18"/>
      <c r="F26" s="16"/>
      <c r="G26" s="5"/>
    </row>
    <row r="27" spans="1:7" ht="24" x14ac:dyDescent="0.2">
      <c r="A27" s="5"/>
      <c r="B27" s="15"/>
      <c r="C27" s="16" t="s">
        <v>138</v>
      </c>
      <c r="D27" s="17"/>
      <c r="E27" s="18"/>
      <c r="F27" s="16"/>
      <c r="G27" s="5"/>
    </row>
    <row r="28" spans="1:7" x14ac:dyDescent="0.2">
      <c r="A28" s="5"/>
      <c r="B28" s="15">
        <v>5</v>
      </c>
      <c r="C28" s="16" t="s">
        <v>139</v>
      </c>
      <c r="D28" s="17"/>
      <c r="E28" s="18">
        <v>84</v>
      </c>
      <c r="F28" s="16"/>
      <c r="G28" s="5"/>
    </row>
    <row r="29" spans="1:7" x14ac:dyDescent="0.2">
      <c r="A29" s="5"/>
      <c r="B29" s="15" t="s">
        <v>140</v>
      </c>
      <c r="C29" s="16" t="s">
        <v>141</v>
      </c>
      <c r="D29" s="17">
        <v>43308.981</v>
      </c>
      <c r="E29" s="18" t="s">
        <v>142</v>
      </c>
      <c r="F29" s="16"/>
      <c r="G29" s="5"/>
    </row>
    <row r="30" spans="1:7" x14ac:dyDescent="0.2">
      <c r="A30" s="5"/>
      <c r="B30" s="20">
        <v>6</v>
      </c>
      <c r="C30" s="21" t="s">
        <v>143</v>
      </c>
      <c r="D30" s="22">
        <f>SUM(D19:D29)</f>
        <v>1900738.719</v>
      </c>
      <c r="E30" s="23" t="s">
        <v>144</v>
      </c>
      <c r="F30" s="21"/>
      <c r="G30" s="5"/>
    </row>
    <row r="31" spans="1:7" x14ac:dyDescent="0.2">
      <c r="A31" s="5"/>
      <c r="B31" s="24"/>
      <c r="C31" s="25"/>
      <c r="D31" s="26"/>
      <c r="E31" s="27"/>
      <c r="F31" s="25"/>
      <c r="G31" s="5"/>
    </row>
    <row r="32" spans="1:7" x14ac:dyDescent="0.2">
      <c r="A32" s="5"/>
      <c r="B32" s="28"/>
      <c r="C32" s="29" t="s">
        <v>145</v>
      </c>
      <c r="D32" s="30"/>
      <c r="E32" s="31"/>
      <c r="F32" s="7"/>
      <c r="G32" s="5"/>
    </row>
    <row r="33" spans="1:7" x14ac:dyDescent="0.2">
      <c r="A33" s="5"/>
      <c r="B33" s="15">
        <v>7</v>
      </c>
      <c r="C33" s="18" t="s">
        <v>146</v>
      </c>
      <c r="D33" s="17">
        <v>-1656.6780000000001</v>
      </c>
      <c r="E33" s="18" t="s">
        <v>147</v>
      </c>
      <c r="F33" s="16"/>
      <c r="G33" s="5"/>
    </row>
    <row r="34" spans="1:7" x14ac:dyDescent="0.2">
      <c r="A34" s="5"/>
      <c r="B34" s="15">
        <v>8</v>
      </c>
      <c r="C34" s="18" t="s">
        <v>148</v>
      </c>
      <c r="D34" s="17">
        <v>-10167.243</v>
      </c>
      <c r="E34" s="18" t="s">
        <v>149</v>
      </c>
      <c r="F34" s="16"/>
      <c r="G34" s="5"/>
    </row>
    <row r="35" spans="1:7" x14ac:dyDescent="0.2">
      <c r="A35" s="5"/>
      <c r="B35" s="15">
        <v>9</v>
      </c>
      <c r="C35" s="18" t="s">
        <v>150</v>
      </c>
      <c r="D35" s="17"/>
      <c r="E35" s="18"/>
      <c r="F35" s="16"/>
      <c r="G35" s="5"/>
    </row>
    <row r="36" spans="1:7" ht="24" x14ac:dyDescent="0.2">
      <c r="A36" s="5"/>
      <c r="B36" s="15">
        <v>10</v>
      </c>
      <c r="C36" s="18" t="s">
        <v>151</v>
      </c>
      <c r="D36" s="17"/>
      <c r="E36" s="18" t="s">
        <v>152</v>
      </c>
      <c r="F36" s="16"/>
      <c r="G36" s="5"/>
    </row>
    <row r="37" spans="1:7" x14ac:dyDescent="0.2">
      <c r="A37" s="5"/>
      <c r="B37" s="15">
        <v>11</v>
      </c>
      <c r="C37" s="18" t="s">
        <v>153</v>
      </c>
      <c r="D37" s="17"/>
      <c r="E37" s="18" t="s">
        <v>154</v>
      </c>
      <c r="F37" s="16"/>
      <c r="G37" s="5"/>
    </row>
    <row r="38" spans="1:7" ht="24" x14ac:dyDescent="0.2">
      <c r="A38" s="5"/>
      <c r="B38" s="15">
        <v>12</v>
      </c>
      <c r="C38" s="18" t="s">
        <v>155</v>
      </c>
      <c r="D38" s="17"/>
      <c r="E38" s="18" t="s">
        <v>156</v>
      </c>
      <c r="F38" s="16"/>
      <c r="G38" s="5"/>
    </row>
    <row r="39" spans="1:7" ht="24" x14ac:dyDescent="0.2">
      <c r="A39" s="5"/>
      <c r="B39" s="15">
        <v>13</v>
      </c>
      <c r="C39" s="18" t="s">
        <v>157</v>
      </c>
      <c r="D39" s="17"/>
      <c r="E39" s="18" t="s">
        <v>158</v>
      </c>
      <c r="F39" s="16"/>
      <c r="G39" s="5"/>
    </row>
    <row r="40" spans="1:7" ht="24" x14ac:dyDescent="0.2">
      <c r="A40" s="5"/>
      <c r="B40" s="15">
        <v>14</v>
      </c>
      <c r="C40" s="18" t="s">
        <v>159</v>
      </c>
      <c r="D40" s="17"/>
      <c r="E40" s="18" t="s">
        <v>160</v>
      </c>
      <c r="F40" s="16"/>
      <c r="G40" s="5"/>
    </row>
    <row r="41" spans="1:7" x14ac:dyDescent="0.2">
      <c r="A41" s="5"/>
      <c r="B41" s="15">
        <v>15</v>
      </c>
      <c r="C41" s="18" t="s">
        <v>161</v>
      </c>
      <c r="D41" s="17"/>
      <c r="E41" s="18" t="s">
        <v>162</v>
      </c>
      <c r="F41" s="16"/>
      <c r="G41" s="5"/>
    </row>
    <row r="42" spans="1:7" ht="24" x14ac:dyDescent="0.2">
      <c r="A42" s="5"/>
      <c r="B42" s="15">
        <v>16</v>
      </c>
      <c r="C42" s="18" t="s">
        <v>163</v>
      </c>
      <c r="D42" s="17"/>
      <c r="E42" s="18" t="s">
        <v>164</v>
      </c>
      <c r="F42" s="16"/>
      <c r="G42" s="5"/>
    </row>
    <row r="43" spans="1:7" ht="24" x14ac:dyDescent="0.2">
      <c r="A43" s="5"/>
      <c r="B43" s="15">
        <v>17</v>
      </c>
      <c r="C43" s="18" t="s">
        <v>165</v>
      </c>
      <c r="D43" s="17"/>
      <c r="E43" s="18" t="s">
        <v>166</v>
      </c>
      <c r="F43" s="16"/>
      <c r="G43" s="5"/>
    </row>
    <row r="44" spans="1:7" ht="48" x14ac:dyDescent="0.2">
      <c r="A44" s="5"/>
      <c r="B44" s="15">
        <v>18</v>
      </c>
      <c r="C44" s="18" t="s">
        <v>167</v>
      </c>
      <c r="D44" s="17">
        <f>-333283.723-27087.253</f>
        <v>-360370.97600000002</v>
      </c>
      <c r="E44" s="18" t="s">
        <v>168</v>
      </c>
      <c r="F44" s="16"/>
      <c r="G44" s="5"/>
    </row>
    <row r="45" spans="1:7" ht="48" x14ac:dyDescent="0.2">
      <c r="A45" s="5"/>
      <c r="B45" s="15">
        <v>19</v>
      </c>
      <c r="C45" s="18" t="s">
        <v>169</v>
      </c>
      <c r="D45" s="17"/>
      <c r="E45" s="18" t="s">
        <v>170</v>
      </c>
      <c r="F45" s="16"/>
      <c r="G45" s="5"/>
    </row>
    <row r="46" spans="1:7" x14ac:dyDescent="0.2">
      <c r="A46" s="5"/>
      <c r="B46" s="15">
        <v>20</v>
      </c>
      <c r="C46" s="18" t="s">
        <v>150</v>
      </c>
      <c r="D46" s="17"/>
      <c r="E46" s="18"/>
      <c r="F46" s="16"/>
      <c r="G46" s="5"/>
    </row>
    <row r="47" spans="1:7" x14ac:dyDescent="0.2">
      <c r="A47" s="5"/>
      <c r="B47" s="15" t="s">
        <v>171</v>
      </c>
      <c r="C47" s="18" t="s">
        <v>172</v>
      </c>
      <c r="D47" s="17"/>
      <c r="E47" s="18" t="s">
        <v>173</v>
      </c>
      <c r="F47" s="16"/>
      <c r="G47" s="5"/>
    </row>
    <row r="48" spans="1:7" ht="24" x14ac:dyDescent="0.2">
      <c r="A48" s="5"/>
      <c r="B48" s="15" t="s">
        <v>174</v>
      </c>
      <c r="C48" s="18" t="s">
        <v>175</v>
      </c>
      <c r="D48" s="17"/>
      <c r="E48" s="18" t="s">
        <v>176</v>
      </c>
      <c r="F48" s="16"/>
      <c r="G48" s="5"/>
    </row>
    <row r="49" spans="1:7" ht="24" x14ac:dyDescent="0.2">
      <c r="A49" s="5"/>
      <c r="B49" s="15" t="s">
        <v>177</v>
      </c>
      <c r="C49" s="18" t="s">
        <v>178</v>
      </c>
      <c r="D49" s="17"/>
      <c r="E49" s="18" t="s">
        <v>179</v>
      </c>
      <c r="F49" s="16"/>
      <c r="G49" s="5"/>
    </row>
    <row r="50" spans="1:7" ht="24" x14ac:dyDescent="0.2">
      <c r="A50" s="5"/>
      <c r="B50" s="15" t="s">
        <v>180</v>
      </c>
      <c r="C50" s="18" t="s">
        <v>181</v>
      </c>
      <c r="D50" s="17"/>
      <c r="E50" s="18" t="s">
        <v>182</v>
      </c>
      <c r="F50" s="16"/>
      <c r="G50" s="5"/>
    </row>
    <row r="51" spans="1:7" ht="36" x14ac:dyDescent="0.2">
      <c r="A51" s="5"/>
      <c r="B51" s="15">
        <v>21</v>
      </c>
      <c r="C51" s="18" t="s">
        <v>183</v>
      </c>
      <c r="D51" s="17"/>
      <c r="E51" s="18" t="s">
        <v>184</v>
      </c>
      <c r="F51" s="16"/>
      <c r="G51" s="5"/>
    </row>
    <row r="52" spans="1:7" x14ac:dyDescent="0.2">
      <c r="A52" s="5"/>
      <c r="B52" s="15">
        <v>22</v>
      </c>
      <c r="C52" s="18" t="s">
        <v>185</v>
      </c>
      <c r="D52" s="17"/>
      <c r="E52" s="18" t="s">
        <v>186</v>
      </c>
      <c r="F52" s="16"/>
      <c r="G52" s="5"/>
    </row>
    <row r="53" spans="1:7" ht="36" x14ac:dyDescent="0.2">
      <c r="A53" s="5"/>
      <c r="B53" s="15">
        <v>23</v>
      </c>
      <c r="C53" s="18" t="s">
        <v>187</v>
      </c>
      <c r="D53" s="17"/>
      <c r="E53" s="18" t="s">
        <v>188</v>
      </c>
      <c r="F53" s="16"/>
      <c r="G53" s="5"/>
    </row>
    <row r="54" spans="1:7" x14ac:dyDescent="0.2">
      <c r="A54" s="5"/>
      <c r="B54" s="15">
        <v>24</v>
      </c>
      <c r="C54" s="18" t="s">
        <v>150</v>
      </c>
      <c r="D54" s="17"/>
      <c r="E54" s="18"/>
      <c r="F54" s="16"/>
      <c r="G54" s="5"/>
    </row>
    <row r="55" spans="1:7" ht="24" x14ac:dyDescent="0.2">
      <c r="A55" s="5"/>
      <c r="B55" s="15">
        <v>25</v>
      </c>
      <c r="C55" s="18" t="s">
        <v>189</v>
      </c>
      <c r="D55" s="17"/>
      <c r="E55" s="18" t="s">
        <v>184</v>
      </c>
      <c r="F55" s="16"/>
      <c r="G55" s="5"/>
    </row>
    <row r="56" spans="1:7" x14ac:dyDescent="0.2">
      <c r="A56" s="5"/>
      <c r="B56" s="15" t="s">
        <v>190</v>
      </c>
      <c r="C56" s="18" t="s">
        <v>191</v>
      </c>
      <c r="D56" s="17"/>
      <c r="E56" s="18" t="s">
        <v>192</v>
      </c>
      <c r="F56" s="16"/>
      <c r="G56" s="5"/>
    </row>
    <row r="57" spans="1:7" x14ac:dyDescent="0.2">
      <c r="A57" s="5"/>
      <c r="B57" s="15" t="s">
        <v>193</v>
      </c>
      <c r="C57" s="18" t="s">
        <v>194</v>
      </c>
      <c r="D57" s="17"/>
      <c r="E57" s="18" t="s">
        <v>195</v>
      </c>
      <c r="F57" s="16"/>
      <c r="G57" s="5"/>
    </row>
    <row r="58" spans="1:7" x14ac:dyDescent="0.2">
      <c r="A58" s="5"/>
      <c r="B58" s="15">
        <v>26</v>
      </c>
      <c r="C58" s="18" t="s">
        <v>196</v>
      </c>
      <c r="D58" s="17"/>
      <c r="E58" s="18" t="s">
        <v>197</v>
      </c>
      <c r="F58" s="16"/>
      <c r="G58" s="5"/>
    </row>
    <row r="59" spans="1:7" ht="24" x14ac:dyDescent="0.2">
      <c r="A59" s="5"/>
      <c r="B59" s="15" t="s">
        <v>198</v>
      </c>
      <c r="C59" s="18" t="s">
        <v>199</v>
      </c>
      <c r="D59" s="17"/>
      <c r="E59" s="18"/>
      <c r="F59" s="16"/>
      <c r="G59" s="5"/>
    </row>
    <row r="60" spans="1:7" x14ac:dyDescent="0.2">
      <c r="A60" s="5"/>
      <c r="B60" s="15"/>
      <c r="C60" s="18" t="s">
        <v>200</v>
      </c>
      <c r="D60" s="17"/>
      <c r="E60" s="18"/>
      <c r="F60" s="16"/>
      <c r="G60" s="5"/>
    </row>
    <row r="61" spans="1:7" x14ac:dyDescent="0.2">
      <c r="A61" s="5"/>
      <c r="B61" s="15"/>
      <c r="C61" s="18" t="s">
        <v>201</v>
      </c>
      <c r="D61" s="17"/>
      <c r="E61" s="18"/>
      <c r="F61" s="16"/>
      <c r="G61" s="5"/>
    </row>
    <row r="62" spans="1:7" x14ac:dyDescent="0.2">
      <c r="A62" s="5"/>
      <c r="B62" s="15"/>
      <c r="C62" s="18" t="s">
        <v>202</v>
      </c>
      <c r="D62" s="17"/>
      <c r="E62" s="18">
        <v>468</v>
      </c>
      <c r="F62" s="16"/>
      <c r="G62" s="5"/>
    </row>
    <row r="63" spans="1:7" x14ac:dyDescent="0.2">
      <c r="A63" s="5"/>
      <c r="B63" s="15"/>
      <c r="C63" s="18" t="s">
        <v>203</v>
      </c>
      <c r="D63" s="17"/>
      <c r="E63" s="18">
        <v>468</v>
      </c>
      <c r="F63" s="16"/>
      <c r="G63" s="5"/>
    </row>
    <row r="64" spans="1:7" ht="24" x14ac:dyDescent="0.2">
      <c r="A64" s="5"/>
      <c r="B64" s="15" t="s">
        <v>204</v>
      </c>
      <c r="C64" s="18" t="s">
        <v>205</v>
      </c>
      <c r="D64" s="17"/>
      <c r="E64" s="18"/>
      <c r="F64" s="16"/>
      <c r="G64" s="5"/>
    </row>
    <row r="65" spans="1:7" x14ac:dyDescent="0.2">
      <c r="A65" s="5"/>
      <c r="B65" s="15"/>
      <c r="C65" s="18" t="s">
        <v>206</v>
      </c>
      <c r="D65" s="17"/>
      <c r="E65" s="18"/>
      <c r="F65" s="16"/>
      <c r="G65" s="5"/>
    </row>
    <row r="66" spans="1:7" x14ac:dyDescent="0.2">
      <c r="A66" s="5"/>
      <c r="B66" s="15">
        <v>27</v>
      </c>
      <c r="C66" s="18" t="s">
        <v>207</v>
      </c>
      <c r="D66" s="17"/>
      <c r="E66" s="18" t="s">
        <v>208</v>
      </c>
      <c r="F66" s="16"/>
      <c r="G66" s="5"/>
    </row>
    <row r="67" spans="1:7" ht="34.5" x14ac:dyDescent="0.2">
      <c r="A67" s="5"/>
      <c r="B67" s="20">
        <v>28</v>
      </c>
      <c r="C67" s="23" t="s">
        <v>209</v>
      </c>
      <c r="D67" s="22">
        <f>SUM(D33:D47)+D51+D52+D56+D57+D58+D66</f>
        <v>-372194.897</v>
      </c>
      <c r="E67" s="23" t="s">
        <v>210</v>
      </c>
      <c r="F67" s="21"/>
      <c r="G67" s="5"/>
    </row>
    <row r="68" spans="1:7" ht="45.75" x14ac:dyDescent="0.2">
      <c r="A68" s="5"/>
      <c r="B68" s="20">
        <v>29</v>
      </c>
      <c r="C68" s="23" t="s">
        <v>19</v>
      </c>
      <c r="D68" s="22">
        <f>IF(D67&gt;0,D30-D67,+D30+D67)</f>
        <v>1528543.8220000002</v>
      </c>
      <c r="E68" s="23" t="s">
        <v>211</v>
      </c>
      <c r="F68" s="21"/>
      <c r="G68" s="5"/>
    </row>
    <row r="69" spans="1:7" x14ac:dyDescent="0.2">
      <c r="A69" s="5"/>
      <c r="B69" s="15"/>
      <c r="C69" s="18"/>
      <c r="D69" s="17"/>
      <c r="E69" s="18"/>
      <c r="F69" s="16"/>
      <c r="G69" s="5"/>
    </row>
    <row r="70" spans="1:7" x14ac:dyDescent="0.2">
      <c r="A70" s="5"/>
      <c r="B70" s="32"/>
      <c r="C70" s="33" t="s">
        <v>212</v>
      </c>
      <c r="D70" s="34"/>
      <c r="E70" s="29"/>
      <c r="F70" s="12"/>
      <c r="G70" s="5"/>
    </row>
    <row r="71" spans="1:7" x14ac:dyDescent="0.2">
      <c r="A71" s="5"/>
      <c r="B71" s="15">
        <v>30</v>
      </c>
      <c r="C71" s="18" t="s">
        <v>126</v>
      </c>
      <c r="D71" s="17">
        <v>100000</v>
      </c>
      <c r="E71" s="18" t="s">
        <v>213</v>
      </c>
      <c r="F71" s="16"/>
      <c r="G71" s="5"/>
    </row>
    <row r="72" spans="1:7" x14ac:dyDescent="0.2">
      <c r="A72" s="5"/>
      <c r="B72" s="15">
        <v>31</v>
      </c>
      <c r="C72" s="18" t="s">
        <v>214</v>
      </c>
      <c r="D72" s="17">
        <v>100000</v>
      </c>
      <c r="E72" s="18"/>
      <c r="F72" s="16"/>
      <c r="G72" s="5"/>
    </row>
    <row r="73" spans="1:7" x14ac:dyDescent="0.2">
      <c r="A73" s="5"/>
      <c r="B73" s="15">
        <v>32</v>
      </c>
      <c r="C73" s="18" t="s">
        <v>215</v>
      </c>
      <c r="D73" s="17"/>
      <c r="E73" s="18"/>
      <c r="F73" s="16"/>
      <c r="G73" s="5"/>
    </row>
    <row r="74" spans="1:7" x14ac:dyDescent="0.2">
      <c r="A74" s="5"/>
      <c r="B74" s="15">
        <v>33</v>
      </c>
      <c r="C74" s="18" t="s">
        <v>216</v>
      </c>
      <c r="D74" s="17"/>
      <c r="E74" s="18" t="s">
        <v>217</v>
      </c>
      <c r="F74" s="16"/>
      <c r="G74" s="5"/>
    </row>
    <row r="75" spans="1:7" ht="24" x14ac:dyDescent="0.2">
      <c r="A75" s="5"/>
      <c r="B75" s="15"/>
      <c r="C75" s="18" t="s">
        <v>218</v>
      </c>
      <c r="D75" s="17"/>
      <c r="E75" s="18"/>
      <c r="F75" s="16"/>
      <c r="G75" s="5"/>
    </row>
    <row r="76" spans="1:7" ht="24" x14ac:dyDescent="0.2">
      <c r="A76" s="5"/>
      <c r="B76" s="15">
        <v>34</v>
      </c>
      <c r="C76" s="18" t="s">
        <v>219</v>
      </c>
      <c r="D76" s="17"/>
      <c r="E76" s="18" t="s">
        <v>220</v>
      </c>
      <c r="F76" s="16"/>
      <c r="G76" s="5"/>
    </row>
    <row r="77" spans="1:7" x14ac:dyDescent="0.2">
      <c r="A77" s="5"/>
      <c r="B77" s="15">
        <v>35</v>
      </c>
      <c r="C77" s="18" t="s">
        <v>221</v>
      </c>
      <c r="D77" s="17"/>
      <c r="E77" s="18"/>
      <c r="F77" s="16"/>
      <c r="G77" s="5"/>
    </row>
    <row r="78" spans="1:7" x14ac:dyDescent="0.2">
      <c r="A78" s="5"/>
      <c r="B78" s="20">
        <v>36</v>
      </c>
      <c r="C78" s="23" t="s">
        <v>222</v>
      </c>
      <c r="D78" s="22">
        <f>D71+D74+D76</f>
        <v>100000</v>
      </c>
      <c r="E78" s="23" t="s">
        <v>223</v>
      </c>
      <c r="F78" s="21"/>
      <c r="G78" s="5"/>
    </row>
    <row r="79" spans="1:7" x14ac:dyDescent="0.2">
      <c r="A79" s="5"/>
      <c r="B79" s="35"/>
      <c r="C79" s="36"/>
      <c r="D79" s="37"/>
      <c r="E79" s="36"/>
      <c r="F79" s="38"/>
      <c r="G79" s="5"/>
    </row>
    <row r="80" spans="1:7" x14ac:dyDescent="0.2">
      <c r="A80" s="5"/>
      <c r="B80" s="32"/>
      <c r="C80" s="33" t="s">
        <v>224</v>
      </c>
      <c r="D80" s="34"/>
      <c r="E80" s="29"/>
      <c r="F80" s="12"/>
      <c r="G80" s="5"/>
    </row>
    <row r="81" spans="1:7" ht="24" x14ac:dyDescent="0.2">
      <c r="A81" s="5"/>
      <c r="B81" s="15">
        <v>37</v>
      </c>
      <c r="C81" s="18" t="s">
        <v>225</v>
      </c>
      <c r="D81" s="17"/>
      <c r="E81" s="18" t="s">
        <v>226</v>
      </c>
      <c r="F81" s="16"/>
      <c r="G81" s="5"/>
    </row>
    <row r="82" spans="1:7" ht="36" x14ac:dyDescent="0.2">
      <c r="A82" s="5"/>
      <c r="B82" s="15">
        <v>38</v>
      </c>
      <c r="C82" s="18" t="s">
        <v>227</v>
      </c>
      <c r="D82" s="17"/>
      <c r="E82" s="18" t="s">
        <v>228</v>
      </c>
      <c r="F82" s="16"/>
      <c r="G82" s="5"/>
    </row>
    <row r="83" spans="1:7" ht="48" x14ac:dyDescent="0.2">
      <c r="A83" s="5"/>
      <c r="B83" s="15">
        <v>39</v>
      </c>
      <c r="C83" s="18" t="s">
        <v>229</v>
      </c>
      <c r="D83" s="17"/>
      <c r="E83" s="18" t="s">
        <v>230</v>
      </c>
      <c r="F83" s="16"/>
      <c r="G83" s="5"/>
    </row>
    <row r="84" spans="1:7" ht="48" x14ac:dyDescent="0.2">
      <c r="A84" s="5"/>
      <c r="B84" s="15">
        <v>40</v>
      </c>
      <c r="C84" s="18" t="s">
        <v>231</v>
      </c>
      <c r="D84" s="17"/>
      <c r="E84" s="18" t="s">
        <v>232</v>
      </c>
      <c r="F84" s="16"/>
      <c r="G84" s="5"/>
    </row>
    <row r="85" spans="1:7" ht="24" x14ac:dyDescent="0.2">
      <c r="A85" s="5"/>
      <c r="B85" s="15">
        <v>41</v>
      </c>
      <c r="C85" s="18" t="s">
        <v>233</v>
      </c>
      <c r="D85" s="17"/>
      <c r="E85" s="18" t="s">
        <v>234</v>
      </c>
      <c r="F85" s="16"/>
      <c r="G85" s="5"/>
    </row>
    <row r="86" spans="1:7" ht="24" x14ac:dyDescent="0.2">
      <c r="A86" s="5"/>
      <c r="B86" s="15" t="s">
        <v>235</v>
      </c>
      <c r="C86" s="18" t="s">
        <v>236</v>
      </c>
      <c r="D86" s="17"/>
      <c r="E86" s="18" t="s">
        <v>237</v>
      </c>
      <c r="F86" s="16"/>
      <c r="G86" s="5"/>
    </row>
    <row r="87" spans="1:7" x14ac:dyDescent="0.2">
      <c r="A87" s="5"/>
      <c r="B87" s="15"/>
      <c r="C87" s="18" t="s">
        <v>238</v>
      </c>
      <c r="D87" s="17"/>
      <c r="E87" s="18"/>
      <c r="F87" s="16"/>
      <c r="G87" s="5"/>
    </row>
    <row r="88" spans="1:7" ht="24" x14ac:dyDescent="0.2">
      <c r="A88" s="5"/>
      <c r="B88" s="15" t="s">
        <v>239</v>
      </c>
      <c r="C88" s="18" t="s">
        <v>240</v>
      </c>
      <c r="D88" s="17"/>
      <c r="E88" s="18"/>
      <c r="F88" s="16"/>
      <c r="G88" s="5"/>
    </row>
    <row r="89" spans="1:7" x14ac:dyDescent="0.2">
      <c r="A89" s="5"/>
      <c r="B89" s="15"/>
      <c r="C89" s="18" t="s">
        <v>238</v>
      </c>
      <c r="D89" s="17"/>
      <c r="E89" s="18"/>
      <c r="F89" s="16"/>
      <c r="G89" s="5"/>
    </row>
    <row r="90" spans="1:7" ht="24" x14ac:dyDescent="0.2">
      <c r="A90" s="5"/>
      <c r="B90" s="15" t="s">
        <v>241</v>
      </c>
      <c r="C90" s="18" t="s">
        <v>242</v>
      </c>
      <c r="D90" s="17"/>
      <c r="E90" s="18"/>
      <c r="F90" s="16"/>
      <c r="G90" s="5"/>
    </row>
    <row r="91" spans="1:7" x14ac:dyDescent="0.2">
      <c r="A91" s="5"/>
      <c r="B91" s="15"/>
      <c r="C91" s="18" t="s">
        <v>243</v>
      </c>
      <c r="D91" s="17"/>
      <c r="E91" s="18"/>
      <c r="F91" s="16"/>
      <c r="G91" s="5"/>
    </row>
    <row r="92" spans="1:7" x14ac:dyDescent="0.2">
      <c r="A92" s="5"/>
      <c r="B92" s="15"/>
      <c r="C92" s="18" t="s">
        <v>244</v>
      </c>
      <c r="D92" s="17"/>
      <c r="E92" s="18"/>
      <c r="F92" s="16"/>
      <c r="G92" s="5"/>
    </row>
    <row r="93" spans="1:7" x14ac:dyDescent="0.2">
      <c r="A93" s="5"/>
      <c r="B93" s="15"/>
      <c r="C93" s="18" t="s">
        <v>206</v>
      </c>
      <c r="D93" s="17"/>
      <c r="E93" s="18"/>
      <c r="F93" s="16"/>
      <c r="G93" s="5"/>
    </row>
    <row r="94" spans="1:7" x14ac:dyDescent="0.2">
      <c r="A94" s="5"/>
      <c r="B94" s="15">
        <v>42</v>
      </c>
      <c r="C94" s="18" t="s">
        <v>245</v>
      </c>
      <c r="D94" s="17"/>
      <c r="E94" s="18" t="s">
        <v>246</v>
      </c>
      <c r="F94" s="16"/>
      <c r="G94" s="5"/>
    </row>
    <row r="95" spans="1:7" ht="23.25" x14ac:dyDescent="0.2">
      <c r="A95" s="5"/>
      <c r="B95" s="20">
        <v>43</v>
      </c>
      <c r="C95" s="23" t="s">
        <v>247</v>
      </c>
      <c r="D95" s="22">
        <f>SUM(D81:D85)+D94</f>
        <v>0</v>
      </c>
      <c r="E95" s="23" t="s">
        <v>248</v>
      </c>
      <c r="F95" s="21"/>
      <c r="G95" s="5"/>
    </row>
    <row r="96" spans="1:7" ht="45.75" x14ac:dyDescent="0.2">
      <c r="A96" s="5"/>
      <c r="B96" s="20">
        <v>44</v>
      </c>
      <c r="C96" s="23" t="s">
        <v>249</v>
      </c>
      <c r="D96" s="22">
        <f>+D78+D95</f>
        <v>100000</v>
      </c>
      <c r="E96" s="23" t="s">
        <v>250</v>
      </c>
      <c r="F96" s="21"/>
      <c r="G96" s="5"/>
    </row>
    <row r="97" spans="1:7" x14ac:dyDescent="0.2">
      <c r="A97" s="5"/>
      <c r="B97" s="20">
        <v>45</v>
      </c>
      <c r="C97" s="23" t="s">
        <v>20</v>
      </c>
      <c r="D97" s="22">
        <f>+D68+D96</f>
        <v>1628543.8220000002</v>
      </c>
      <c r="E97" s="23" t="s">
        <v>251</v>
      </c>
      <c r="F97" s="21"/>
      <c r="G97" s="5"/>
    </row>
    <row r="98" spans="1:7" x14ac:dyDescent="0.2">
      <c r="A98" s="5"/>
      <c r="B98" s="39"/>
      <c r="C98" s="40"/>
      <c r="D98" s="41"/>
      <c r="E98" s="40"/>
      <c r="F98" s="42"/>
      <c r="G98" s="5"/>
    </row>
    <row r="99" spans="1:7" x14ac:dyDescent="0.2">
      <c r="A99" s="5"/>
      <c r="B99" s="32"/>
      <c r="C99" s="33" t="s">
        <v>252</v>
      </c>
      <c r="D99" s="34"/>
      <c r="E99" s="29"/>
      <c r="F99" s="12"/>
      <c r="G99" s="5"/>
    </row>
    <row r="100" spans="1:7" x14ac:dyDescent="0.2">
      <c r="A100" s="5"/>
      <c r="B100" s="15">
        <v>46</v>
      </c>
      <c r="C100" s="18" t="s">
        <v>126</v>
      </c>
      <c r="D100" s="17">
        <v>200000</v>
      </c>
      <c r="E100" s="18" t="s">
        <v>253</v>
      </c>
      <c r="F100" s="16"/>
      <c r="G100" s="5"/>
    </row>
    <row r="101" spans="1:7" x14ac:dyDescent="0.2">
      <c r="A101" s="5"/>
      <c r="B101" s="15">
        <v>47</v>
      </c>
      <c r="C101" s="18" t="s">
        <v>254</v>
      </c>
      <c r="D101" s="17"/>
      <c r="E101" s="18" t="s">
        <v>255</v>
      </c>
      <c r="F101" s="16"/>
      <c r="G101" s="5"/>
    </row>
    <row r="102" spans="1:7" x14ac:dyDescent="0.2">
      <c r="A102" s="5"/>
      <c r="B102" s="15"/>
      <c r="C102" s="18" t="s">
        <v>256</v>
      </c>
      <c r="D102" s="17"/>
      <c r="E102" s="18"/>
      <c r="F102" s="16"/>
      <c r="G102" s="5"/>
    </row>
    <row r="103" spans="1:7" ht="24" x14ac:dyDescent="0.2">
      <c r="A103" s="5"/>
      <c r="B103" s="15">
        <v>48</v>
      </c>
      <c r="C103" s="18" t="s">
        <v>257</v>
      </c>
      <c r="D103" s="17"/>
      <c r="E103" s="18" t="s">
        <v>258</v>
      </c>
      <c r="F103" s="16"/>
      <c r="G103" s="5"/>
    </row>
    <row r="104" spans="1:7" x14ac:dyDescent="0.2">
      <c r="A104" s="5"/>
      <c r="B104" s="15">
        <v>49</v>
      </c>
      <c r="C104" s="18" t="s">
        <v>221</v>
      </c>
      <c r="D104" s="17"/>
      <c r="E104" s="18"/>
      <c r="F104" s="16"/>
      <c r="G104" s="5"/>
    </row>
    <row r="105" spans="1:7" x14ac:dyDescent="0.2">
      <c r="A105" s="5"/>
      <c r="B105" s="15">
        <v>50</v>
      </c>
      <c r="C105" s="18" t="s">
        <v>259</v>
      </c>
      <c r="D105" s="17"/>
      <c r="E105" s="18" t="s">
        <v>260</v>
      </c>
      <c r="F105" s="16"/>
      <c r="G105" s="5"/>
    </row>
    <row r="106" spans="1:7" ht="23.25" x14ac:dyDescent="0.2">
      <c r="A106" s="5"/>
      <c r="B106" s="20">
        <v>51</v>
      </c>
      <c r="C106" s="23" t="s">
        <v>261</v>
      </c>
      <c r="D106" s="22">
        <f>SUM(D100:D103)+D105</f>
        <v>200000</v>
      </c>
      <c r="E106" s="23" t="s">
        <v>262</v>
      </c>
      <c r="F106" s="21"/>
      <c r="G106" s="5"/>
    </row>
    <row r="107" spans="1:7" x14ac:dyDescent="0.2">
      <c r="A107" s="5"/>
      <c r="B107" s="39"/>
      <c r="C107" s="40"/>
      <c r="D107" s="41"/>
      <c r="E107" s="40"/>
      <c r="F107" s="42"/>
      <c r="G107" s="5"/>
    </row>
    <row r="108" spans="1:7" x14ac:dyDescent="0.2">
      <c r="A108" s="5"/>
      <c r="B108" s="32"/>
      <c r="C108" s="33" t="s">
        <v>263</v>
      </c>
      <c r="D108" s="34"/>
      <c r="E108" s="29"/>
      <c r="F108" s="12"/>
      <c r="G108" s="5"/>
    </row>
    <row r="109" spans="1:7" ht="24" x14ac:dyDescent="0.2">
      <c r="A109" s="5"/>
      <c r="B109" s="15">
        <v>52</v>
      </c>
      <c r="C109" s="18" t="s">
        <v>264</v>
      </c>
      <c r="D109" s="17"/>
      <c r="E109" s="18" t="s">
        <v>265</v>
      </c>
      <c r="F109" s="16"/>
      <c r="G109" s="5"/>
    </row>
    <row r="110" spans="1:7" ht="24" x14ac:dyDescent="0.2">
      <c r="A110" s="5"/>
      <c r="B110" s="15">
        <v>53</v>
      </c>
      <c r="C110" s="18" t="s">
        <v>266</v>
      </c>
      <c r="D110" s="17"/>
      <c r="E110" s="18" t="s">
        <v>267</v>
      </c>
      <c r="F110" s="16"/>
      <c r="G110" s="5"/>
    </row>
    <row r="111" spans="1:7" ht="48" x14ac:dyDescent="0.2">
      <c r="A111" s="5"/>
      <c r="B111" s="15">
        <v>54</v>
      </c>
      <c r="C111" s="18" t="s">
        <v>268</v>
      </c>
      <c r="D111" s="17"/>
      <c r="E111" s="18" t="s">
        <v>269</v>
      </c>
      <c r="F111" s="16"/>
      <c r="G111" s="5"/>
    </row>
    <row r="112" spans="1:7" x14ac:dyDescent="0.2">
      <c r="A112" s="5"/>
      <c r="B112" s="15" t="s">
        <v>270</v>
      </c>
      <c r="C112" s="18" t="s">
        <v>271</v>
      </c>
      <c r="D112" s="17"/>
      <c r="E112" s="18"/>
      <c r="F112" s="16"/>
      <c r="G112" s="5"/>
    </row>
    <row r="113" spans="1:7" ht="24" x14ac:dyDescent="0.2">
      <c r="A113" s="5"/>
      <c r="B113" s="15" t="s">
        <v>272</v>
      </c>
      <c r="C113" s="18" t="s">
        <v>273</v>
      </c>
      <c r="D113" s="17"/>
      <c r="E113" s="18"/>
      <c r="F113" s="16"/>
      <c r="G113" s="5"/>
    </row>
    <row r="114" spans="1:7" ht="48" x14ac:dyDescent="0.2">
      <c r="A114" s="5"/>
      <c r="B114" s="15">
        <v>55</v>
      </c>
      <c r="C114" s="18" t="s">
        <v>274</v>
      </c>
      <c r="D114" s="17"/>
      <c r="E114" s="18" t="s">
        <v>275</v>
      </c>
      <c r="F114" s="16"/>
      <c r="G114" s="5"/>
    </row>
    <row r="115" spans="1:7" ht="24" x14ac:dyDescent="0.2">
      <c r="A115" s="5"/>
      <c r="B115" s="15">
        <v>56</v>
      </c>
      <c r="C115" s="18" t="s">
        <v>276</v>
      </c>
      <c r="D115" s="17"/>
      <c r="E115" s="18" t="s">
        <v>277</v>
      </c>
      <c r="F115" s="16"/>
      <c r="G115" s="5"/>
    </row>
    <row r="116" spans="1:7" ht="24" x14ac:dyDescent="0.2">
      <c r="A116" s="5"/>
      <c r="B116" s="15" t="s">
        <v>278</v>
      </c>
      <c r="C116" s="18" t="s">
        <v>279</v>
      </c>
      <c r="D116" s="17"/>
      <c r="E116" s="18" t="s">
        <v>237</v>
      </c>
      <c r="F116" s="16"/>
      <c r="G116" s="5"/>
    </row>
    <row r="117" spans="1:7" x14ac:dyDescent="0.2">
      <c r="A117" s="5"/>
      <c r="B117" s="15"/>
      <c r="C117" s="18" t="s">
        <v>238</v>
      </c>
      <c r="D117" s="17"/>
      <c r="E117" s="18"/>
      <c r="F117" s="16"/>
      <c r="G117" s="5"/>
    </row>
    <row r="118" spans="1:7" ht="24" x14ac:dyDescent="0.2">
      <c r="A118" s="5"/>
      <c r="B118" s="15" t="s">
        <v>280</v>
      </c>
      <c r="C118" s="18" t="s">
        <v>281</v>
      </c>
      <c r="D118" s="17"/>
      <c r="E118" s="18"/>
      <c r="F118" s="16"/>
      <c r="G118" s="5"/>
    </row>
    <row r="119" spans="1:7" x14ac:dyDescent="0.2">
      <c r="A119" s="5"/>
      <c r="B119" s="15"/>
      <c r="C119" s="18" t="s">
        <v>238</v>
      </c>
      <c r="D119" s="17"/>
      <c r="E119" s="18"/>
      <c r="F119" s="16"/>
      <c r="G119" s="5"/>
    </row>
    <row r="120" spans="1:7" ht="24" x14ac:dyDescent="0.2">
      <c r="A120" s="5"/>
      <c r="B120" s="15" t="s">
        <v>282</v>
      </c>
      <c r="C120" s="18" t="s">
        <v>283</v>
      </c>
      <c r="D120" s="17"/>
      <c r="E120" s="18">
        <v>468</v>
      </c>
      <c r="F120" s="16"/>
      <c r="G120" s="5"/>
    </row>
    <row r="121" spans="1:7" x14ac:dyDescent="0.2">
      <c r="A121" s="5"/>
      <c r="B121" s="15"/>
      <c r="C121" s="18" t="s">
        <v>243</v>
      </c>
      <c r="D121" s="17"/>
      <c r="E121" s="18"/>
      <c r="F121" s="16"/>
      <c r="G121" s="5"/>
    </row>
    <row r="122" spans="1:7" x14ac:dyDescent="0.2">
      <c r="A122" s="5"/>
      <c r="B122" s="15"/>
      <c r="C122" s="18" t="s">
        <v>284</v>
      </c>
      <c r="D122" s="17"/>
      <c r="E122" s="18">
        <v>468</v>
      </c>
      <c r="F122" s="16"/>
      <c r="G122" s="5"/>
    </row>
    <row r="123" spans="1:7" x14ac:dyDescent="0.2">
      <c r="A123" s="5"/>
      <c r="B123" s="15"/>
      <c r="C123" s="18" t="s">
        <v>285</v>
      </c>
      <c r="D123" s="17"/>
      <c r="E123" s="18"/>
      <c r="F123" s="16"/>
      <c r="G123" s="5"/>
    </row>
    <row r="124" spans="1:7" ht="23.25" x14ac:dyDescent="0.2">
      <c r="A124" s="5"/>
      <c r="B124" s="20">
        <v>57</v>
      </c>
      <c r="C124" s="23" t="s">
        <v>286</v>
      </c>
      <c r="D124" s="22">
        <f>SUM(D109:D111)+D114+D115</f>
        <v>0</v>
      </c>
      <c r="E124" s="23" t="s">
        <v>287</v>
      </c>
      <c r="F124" s="21"/>
      <c r="G124" s="5"/>
    </row>
    <row r="125" spans="1:7" ht="45.75" x14ac:dyDescent="0.2">
      <c r="A125" s="5"/>
      <c r="B125" s="20">
        <v>58</v>
      </c>
      <c r="C125" s="23" t="s">
        <v>288</v>
      </c>
      <c r="D125" s="22">
        <f>IF(D124&gt;0,D106-D124,D106+D124)</f>
        <v>200000</v>
      </c>
      <c r="E125" s="23" t="s">
        <v>289</v>
      </c>
      <c r="F125" s="21"/>
      <c r="G125" s="5"/>
    </row>
    <row r="126" spans="1:7" x14ac:dyDescent="0.2">
      <c r="A126" s="5"/>
      <c r="B126" s="20">
        <v>59</v>
      </c>
      <c r="C126" s="23" t="s">
        <v>290</v>
      </c>
      <c r="D126" s="22">
        <f>D97+D125</f>
        <v>1828543.8220000002</v>
      </c>
      <c r="E126" s="23" t="s">
        <v>291</v>
      </c>
      <c r="F126" s="21"/>
      <c r="G126" s="5"/>
    </row>
    <row r="127" spans="1:7" x14ac:dyDescent="0.2">
      <c r="A127" s="5"/>
      <c r="B127" s="15" t="s">
        <v>292</v>
      </c>
      <c r="C127" s="18" t="s">
        <v>293</v>
      </c>
      <c r="D127" s="17"/>
      <c r="E127" s="18" t="s">
        <v>294</v>
      </c>
      <c r="F127" s="16"/>
      <c r="G127" s="5"/>
    </row>
    <row r="128" spans="1:7" x14ac:dyDescent="0.2">
      <c r="A128" s="5"/>
      <c r="B128" s="15"/>
      <c r="C128" s="18" t="s">
        <v>295</v>
      </c>
      <c r="D128" s="17"/>
      <c r="E128" s="18" t="s">
        <v>296</v>
      </c>
      <c r="F128" s="16"/>
      <c r="G128" s="5"/>
    </row>
    <row r="129" spans="1:7" x14ac:dyDescent="0.2">
      <c r="A129" s="5"/>
      <c r="B129" s="15"/>
      <c r="C129" s="18" t="s">
        <v>297</v>
      </c>
      <c r="D129" s="17"/>
      <c r="E129" s="18"/>
      <c r="F129" s="16"/>
      <c r="G129" s="5"/>
    </row>
    <row r="130" spans="1:7" x14ac:dyDescent="0.2">
      <c r="A130" s="5"/>
      <c r="B130" s="15"/>
      <c r="C130" s="18" t="s">
        <v>298</v>
      </c>
      <c r="D130" s="17"/>
      <c r="E130" s="18"/>
      <c r="F130" s="16"/>
      <c r="G130" s="5"/>
    </row>
    <row r="131" spans="1:7" x14ac:dyDescent="0.2">
      <c r="A131" s="5"/>
      <c r="B131" s="20">
        <v>60</v>
      </c>
      <c r="C131" s="23" t="s">
        <v>299</v>
      </c>
      <c r="D131" s="22">
        <v>7858462.0599999996</v>
      </c>
      <c r="E131" s="23"/>
      <c r="F131" s="21"/>
      <c r="G131" s="5"/>
    </row>
    <row r="132" spans="1:7" x14ac:dyDescent="0.2">
      <c r="A132" s="5"/>
      <c r="B132" s="39"/>
      <c r="C132" s="40"/>
      <c r="D132" s="43"/>
      <c r="E132" s="40"/>
      <c r="F132" s="42"/>
      <c r="G132" s="5"/>
    </row>
    <row r="133" spans="1:7" x14ac:dyDescent="0.2">
      <c r="A133" s="5"/>
      <c r="B133" s="32"/>
      <c r="C133" s="33" t="s">
        <v>300</v>
      </c>
      <c r="D133" s="44"/>
      <c r="E133" s="29"/>
      <c r="F133" s="12"/>
      <c r="G133" s="5"/>
    </row>
    <row r="134" spans="1:7" x14ac:dyDescent="0.2">
      <c r="A134" s="5"/>
      <c r="B134" s="15">
        <v>61</v>
      </c>
      <c r="C134" s="18" t="s">
        <v>23</v>
      </c>
      <c r="D134" s="45">
        <f>+D68/D131</f>
        <v>0.19450928315609889</v>
      </c>
      <c r="E134" s="16" t="s">
        <v>301</v>
      </c>
      <c r="F134" s="16"/>
      <c r="G134" s="5"/>
    </row>
    <row r="135" spans="1:7" x14ac:dyDescent="0.2">
      <c r="A135" s="5"/>
      <c r="B135" s="15">
        <v>62</v>
      </c>
      <c r="C135" s="18" t="s">
        <v>24</v>
      </c>
      <c r="D135" s="45">
        <f>+D97/D131</f>
        <v>0.20723441935151371</v>
      </c>
      <c r="E135" s="16" t="s">
        <v>302</v>
      </c>
      <c r="F135" s="16"/>
      <c r="G135" s="5"/>
    </row>
    <row r="136" spans="1:7" x14ac:dyDescent="0.2">
      <c r="A136" s="5"/>
      <c r="B136" s="15">
        <v>63</v>
      </c>
      <c r="C136" s="18" t="s">
        <v>303</v>
      </c>
      <c r="D136" s="45">
        <f>+D126/D131</f>
        <v>0.23268469174234332</v>
      </c>
      <c r="E136" s="16" t="s">
        <v>304</v>
      </c>
      <c r="F136" s="16"/>
      <c r="G136" s="5"/>
    </row>
    <row r="137" spans="1:7" ht="24" x14ac:dyDescent="0.2">
      <c r="A137" s="5"/>
      <c r="B137" s="15">
        <v>64</v>
      </c>
      <c r="C137" s="18" t="s">
        <v>305</v>
      </c>
      <c r="D137" s="45">
        <f>4.5%+D138+D139+D140</f>
        <v>0.11</v>
      </c>
      <c r="E137" s="16" t="s">
        <v>306</v>
      </c>
      <c r="F137" s="16"/>
      <c r="G137" s="5"/>
    </row>
    <row r="138" spans="1:7" x14ac:dyDescent="0.2">
      <c r="A138" s="5"/>
      <c r="B138" s="15">
        <v>65</v>
      </c>
      <c r="C138" s="18" t="s">
        <v>307</v>
      </c>
      <c r="D138" s="46">
        <v>2.5000000000000001E-2</v>
      </c>
      <c r="E138" s="18"/>
      <c r="F138" s="16"/>
      <c r="G138" s="5"/>
    </row>
    <row r="139" spans="1:7" x14ac:dyDescent="0.2">
      <c r="A139" s="5"/>
      <c r="B139" s="15">
        <v>66</v>
      </c>
      <c r="C139" s="18" t="s">
        <v>308</v>
      </c>
      <c r="D139" s="46">
        <v>0.01</v>
      </c>
      <c r="E139" s="18"/>
      <c r="F139" s="16"/>
      <c r="G139" s="5"/>
    </row>
    <row r="140" spans="1:7" x14ac:dyDescent="0.2">
      <c r="A140" s="5"/>
      <c r="B140" s="15">
        <v>67</v>
      </c>
      <c r="C140" s="18" t="s">
        <v>309</v>
      </c>
      <c r="D140" s="46">
        <v>0.03</v>
      </c>
      <c r="E140" s="18"/>
      <c r="F140" s="16"/>
      <c r="G140" s="5"/>
    </row>
    <row r="141" spans="1:7" x14ac:dyDescent="0.2">
      <c r="A141" s="5"/>
      <c r="B141" s="15" t="s">
        <v>310</v>
      </c>
      <c r="C141" s="18" t="s">
        <v>311</v>
      </c>
      <c r="D141" s="47"/>
      <c r="E141" s="16" t="s">
        <v>312</v>
      </c>
      <c r="F141" s="16"/>
      <c r="G141" s="5"/>
    </row>
    <row r="142" spans="1:7" x14ac:dyDescent="0.2">
      <c r="A142" s="5"/>
      <c r="B142" s="15">
        <v>68</v>
      </c>
      <c r="C142" s="18" t="s">
        <v>313</v>
      </c>
      <c r="D142" s="46">
        <f>+D134-4.5%</f>
        <v>0.1495092831560989</v>
      </c>
      <c r="E142" s="16" t="s">
        <v>314</v>
      </c>
      <c r="F142" s="16"/>
      <c r="G142" s="5"/>
    </row>
    <row r="143" spans="1:7" x14ac:dyDescent="0.2">
      <c r="A143" s="5"/>
      <c r="B143" s="15">
        <v>69</v>
      </c>
      <c r="C143" s="18" t="s">
        <v>315</v>
      </c>
      <c r="D143" s="47"/>
      <c r="E143" s="18"/>
      <c r="F143" s="16"/>
      <c r="G143" s="5"/>
    </row>
    <row r="144" spans="1:7" x14ac:dyDescent="0.2">
      <c r="A144" s="5"/>
      <c r="B144" s="15">
        <v>70</v>
      </c>
      <c r="C144" s="18" t="s">
        <v>315</v>
      </c>
      <c r="D144" s="47"/>
      <c r="E144" s="18"/>
      <c r="F144" s="16"/>
      <c r="G144" s="5"/>
    </row>
    <row r="145" spans="1:7" x14ac:dyDescent="0.2">
      <c r="A145" s="5"/>
      <c r="B145" s="15">
        <v>71</v>
      </c>
      <c r="C145" s="18" t="s">
        <v>315</v>
      </c>
      <c r="D145" s="47"/>
      <c r="E145" s="18"/>
      <c r="F145" s="16"/>
      <c r="G145" s="5"/>
    </row>
    <row r="146" spans="1:7" x14ac:dyDescent="0.2">
      <c r="A146" s="5"/>
      <c r="B146" s="48"/>
      <c r="C146" s="40"/>
      <c r="D146" s="43"/>
      <c r="E146" s="40"/>
      <c r="F146" s="42"/>
      <c r="G146" s="5"/>
    </row>
    <row r="147" spans="1:7" x14ac:dyDescent="0.2">
      <c r="A147" s="5"/>
      <c r="B147" s="32"/>
      <c r="C147" s="33" t="s">
        <v>300</v>
      </c>
      <c r="D147" s="44"/>
      <c r="E147" s="29"/>
      <c r="F147" s="12"/>
      <c r="G147" s="5"/>
    </row>
    <row r="148" spans="1:7" ht="48" x14ac:dyDescent="0.2">
      <c r="A148" s="5"/>
      <c r="B148" s="15">
        <v>72</v>
      </c>
      <c r="C148" s="18" t="s">
        <v>316</v>
      </c>
      <c r="D148" s="47"/>
      <c r="E148" s="18" t="s">
        <v>317</v>
      </c>
      <c r="F148" s="16"/>
      <c r="G148" s="5"/>
    </row>
    <row r="149" spans="1:7" ht="36" x14ac:dyDescent="0.2">
      <c r="A149" s="5"/>
      <c r="B149" s="15">
        <v>73</v>
      </c>
      <c r="C149" s="18" t="s">
        <v>318</v>
      </c>
      <c r="D149" s="47"/>
      <c r="E149" s="18" t="s">
        <v>319</v>
      </c>
      <c r="F149" s="16"/>
      <c r="G149" s="5"/>
    </row>
    <row r="150" spans="1:7" x14ac:dyDescent="0.2">
      <c r="A150" s="5"/>
      <c r="B150" s="15">
        <v>74</v>
      </c>
      <c r="C150" s="18" t="s">
        <v>150</v>
      </c>
      <c r="D150" s="47"/>
      <c r="E150" s="18"/>
      <c r="F150" s="16"/>
      <c r="G150" s="5"/>
    </row>
    <row r="151" spans="1:7" ht="24" x14ac:dyDescent="0.2">
      <c r="A151" s="5"/>
      <c r="B151" s="15">
        <v>75</v>
      </c>
      <c r="C151" s="18" t="s">
        <v>320</v>
      </c>
      <c r="D151" s="47"/>
      <c r="E151" s="18" t="s">
        <v>321</v>
      </c>
      <c r="F151" s="16"/>
      <c r="G151" s="5"/>
    </row>
    <row r="152" spans="1:7" x14ac:dyDescent="0.2">
      <c r="A152" s="5"/>
      <c r="B152" s="39"/>
      <c r="C152" s="40"/>
      <c r="D152" s="43"/>
      <c r="E152" s="40"/>
      <c r="F152" s="42"/>
      <c r="G152" s="5"/>
    </row>
    <row r="153" spans="1:7" x14ac:dyDescent="0.2">
      <c r="A153" s="5"/>
      <c r="B153" s="32"/>
      <c r="C153" s="33" t="s">
        <v>322</v>
      </c>
      <c r="D153" s="44"/>
      <c r="E153" s="29"/>
      <c r="F153" s="12"/>
      <c r="G153" s="5"/>
    </row>
    <row r="154" spans="1:7" x14ac:dyDescent="0.2">
      <c r="A154" s="5"/>
      <c r="B154" s="15">
        <v>76</v>
      </c>
      <c r="C154" s="18" t="s">
        <v>323</v>
      </c>
      <c r="D154" s="47">
        <v>0</v>
      </c>
      <c r="E154" s="18">
        <v>62</v>
      </c>
      <c r="F154" s="16"/>
      <c r="G154" s="5"/>
    </row>
    <row r="155" spans="1:7" x14ac:dyDescent="0.2">
      <c r="A155" s="5"/>
      <c r="B155" s="15">
        <v>77</v>
      </c>
      <c r="C155" s="18" t="s">
        <v>324</v>
      </c>
      <c r="D155" s="47"/>
      <c r="E155" s="18">
        <v>62</v>
      </c>
      <c r="F155" s="16"/>
      <c r="G155" s="5"/>
    </row>
    <row r="156" spans="1:7" x14ac:dyDescent="0.2">
      <c r="A156" s="5"/>
      <c r="B156" s="15">
        <v>78</v>
      </c>
      <c r="C156" s="18" t="s">
        <v>259</v>
      </c>
      <c r="D156" s="47"/>
      <c r="E156" s="18">
        <v>62</v>
      </c>
      <c r="F156" s="16"/>
      <c r="G156" s="5"/>
    </row>
    <row r="157" spans="1:7" ht="24" x14ac:dyDescent="0.2">
      <c r="A157" s="5"/>
      <c r="B157" s="15">
        <v>79</v>
      </c>
      <c r="C157" s="18" t="s">
        <v>325</v>
      </c>
      <c r="D157" s="47"/>
      <c r="E157" s="18">
        <v>62</v>
      </c>
      <c r="F157" s="16"/>
      <c r="G157" s="5"/>
    </row>
    <row r="158" spans="1:7" x14ac:dyDescent="0.2">
      <c r="A158" s="5"/>
      <c r="B158" s="39"/>
      <c r="C158" s="40"/>
      <c r="D158" s="43"/>
      <c r="E158" s="40"/>
      <c r="F158" s="42"/>
      <c r="G158" s="5"/>
    </row>
    <row r="159" spans="1:7" x14ac:dyDescent="0.2">
      <c r="A159" s="5"/>
      <c r="B159" s="32"/>
      <c r="C159" s="33" t="s">
        <v>326</v>
      </c>
      <c r="D159" s="44"/>
      <c r="E159" s="29"/>
      <c r="F159" s="12"/>
      <c r="G159" s="5"/>
    </row>
    <row r="160" spans="1:7" ht="24" x14ac:dyDescent="0.2">
      <c r="A160" s="5"/>
      <c r="B160" s="15">
        <v>80</v>
      </c>
      <c r="C160" s="18" t="s">
        <v>327</v>
      </c>
      <c r="D160" s="47"/>
      <c r="E160" s="18" t="s">
        <v>328</v>
      </c>
      <c r="F160" s="16"/>
      <c r="G160" s="5"/>
    </row>
    <row r="161" spans="1:7" x14ac:dyDescent="0.2">
      <c r="A161" s="5"/>
      <c r="B161" s="15">
        <v>81</v>
      </c>
      <c r="C161" s="18" t="s">
        <v>329</v>
      </c>
      <c r="D161" s="47">
        <v>0</v>
      </c>
      <c r="E161" s="18" t="s">
        <v>328</v>
      </c>
      <c r="F161" s="16"/>
      <c r="G161" s="5"/>
    </row>
    <row r="162" spans="1:7" ht="24" x14ac:dyDescent="0.2">
      <c r="A162" s="5"/>
      <c r="B162" s="15">
        <v>82</v>
      </c>
      <c r="C162" s="18" t="s">
        <v>330</v>
      </c>
      <c r="D162" s="47"/>
      <c r="E162" s="18" t="s">
        <v>331</v>
      </c>
      <c r="F162" s="16"/>
      <c r="G162" s="5"/>
    </row>
    <row r="163" spans="1:7" ht="24" x14ac:dyDescent="0.2">
      <c r="A163" s="5"/>
      <c r="B163" s="15">
        <v>83</v>
      </c>
      <c r="C163" s="18" t="s">
        <v>332</v>
      </c>
      <c r="D163" s="47"/>
      <c r="E163" s="18" t="s">
        <v>331</v>
      </c>
      <c r="F163" s="16"/>
      <c r="G163" s="5"/>
    </row>
    <row r="164" spans="1:7" ht="24" x14ac:dyDescent="0.2">
      <c r="A164" s="5"/>
      <c r="B164" s="15">
        <v>84</v>
      </c>
      <c r="C164" s="18" t="s">
        <v>333</v>
      </c>
      <c r="D164" s="47"/>
      <c r="E164" s="18" t="s">
        <v>334</v>
      </c>
      <c r="F164" s="16"/>
      <c r="G164" s="5"/>
    </row>
    <row r="165" spans="1:7" x14ac:dyDescent="0.2">
      <c r="A165" s="5"/>
      <c r="B165" s="15">
        <v>85</v>
      </c>
      <c r="C165" s="18" t="s">
        <v>335</v>
      </c>
      <c r="D165" s="47"/>
      <c r="E165" s="18" t="s">
        <v>334</v>
      </c>
      <c r="F165" s="16"/>
      <c r="G165" s="5"/>
    </row>
    <row r="166" spans="1:7" x14ac:dyDescent="0.2">
      <c r="A166" s="5"/>
      <c r="B166" s="5"/>
      <c r="C166" s="5"/>
      <c r="D166" s="5"/>
      <c r="E166" s="10"/>
      <c r="F166" s="5"/>
      <c r="G166" s="5"/>
    </row>
    <row r="167" spans="1:7" x14ac:dyDescent="0.2">
      <c r="A167" s="5"/>
      <c r="B167" s="5"/>
      <c r="C167" s="5"/>
      <c r="D167" s="5"/>
      <c r="E167" s="10"/>
      <c r="F167" s="5"/>
      <c r="G167" s="5"/>
    </row>
    <row r="168" spans="1:7" x14ac:dyDescent="0.2">
      <c r="A168" s="5"/>
      <c r="B168" s="5"/>
      <c r="C168" s="5"/>
      <c r="D168" s="5"/>
      <c r="E168" s="10"/>
      <c r="F168" s="5"/>
      <c r="G16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DC57-8EA0-40DA-9473-22FED39C6070}">
  <dimension ref="A1:I58"/>
  <sheetViews>
    <sheetView showGridLines="0" topLeftCell="A39" workbookViewId="0">
      <selection activeCell="C6" sqref="C6"/>
    </sheetView>
  </sheetViews>
  <sheetFormatPr baseColWidth="10" defaultColWidth="11.42578125" defaultRowHeight="12" x14ac:dyDescent="0.2"/>
  <cols>
    <col min="1" max="2" width="11.42578125" style="110"/>
    <col min="3" max="3" width="64.5703125" style="110" customWidth="1"/>
    <col min="4" max="4" width="28" style="110" customWidth="1"/>
    <col min="5" max="5" width="27" style="110" customWidth="1"/>
    <col min="6" max="6" width="26.7109375" style="110" customWidth="1"/>
    <col min="7" max="8" width="26.42578125" style="110" bestFit="1" customWidth="1"/>
    <col min="9" max="16384" width="11.42578125" style="110"/>
  </cols>
  <sheetData>
    <row r="1" spans="1:9" x14ac:dyDescent="0.2">
      <c r="A1" s="97"/>
      <c r="B1" s="97"/>
      <c r="C1" s="97"/>
      <c r="D1" s="97"/>
      <c r="E1" s="97"/>
      <c r="F1" s="97"/>
      <c r="G1" s="97"/>
      <c r="H1" s="97"/>
      <c r="I1" s="97"/>
    </row>
    <row r="2" spans="1:9" x14ac:dyDescent="0.2">
      <c r="A2" s="97"/>
      <c r="B2" s="98" t="s">
        <v>336</v>
      </c>
      <c r="C2" s="98"/>
      <c r="D2" s="98"/>
      <c r="E2" s="98"/>
      <c r="F2" s="98"/>
      <c r="G2" s="98"/>
      <c r="H2" s="98"/>
      <c r="I2" s="98"/>
    </row>
    <row r="3" spans="1:9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x14ac:dyDescent="0.2">
      <c r="A4" s="97"/>
      <c r="B4" s="97"/>
      <c r="C4" s="97"/>
      <c r="D4" s="97"/>
      <c r="E4" s="97"/>
      <c r="F4" s="97"/>
      <c r="G4" s="97"/>
      <c r="H4" s="97"/>
      <c r="I4" s="97"/>
    </row>
    <row r="5" spans="1:9" x14ac:dyDescent="0.2">
      <c r="A5" s="97"/>
      <c r="B5" s="97"/>
      <c r="C5" s="97"/>
      <c r="D5" s="97"/>
      <c r="E5" s="97"/>
      <c r="F5" s="97"/>
      <c r="G5" s="97"/>
      <c r="H5" s="97"/>
      <c r="I5" s="97"/>
    </row>
    <row r="6" spans="1:9" x14ac:dyDescent="0.2">
      <c r="A6" s="97"/>
      <c r="B6" s="97"/>
      <c r="C6" s="97"/>
      <c r="D6" s="97"/>
      <c r="E6" s="97"/>
      <c r="F6" s="97"/>
      <c r="G6" s="97"/>
      <c r="H6" s="97"/>
      <c r="I6" s="97"/>
    </row>
    <row r="7" spans="1:9" x14ac:dyDescent="0.2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">
      <c r="A8" s="97"/>
      <c r="B8" s="97"/>
      <c r="C8" s="97"/>
      <c r="D8" s="97"/>
      <c r="E8" s="97"/>
      <c r="F8" s="97"/>
      <c r="G8" s="97"/>
      <c r="H8" s="97"/>
      <c r="I8" s="97"/>
    </row>
    <row r="9" spans="1:9" x14ac:dyDescent="0.2">
      <c r="A9" s="97"/>
      <c r="B9" s="97"/>
      <c r="C9" s="97"/>
      <c r="D9" s="97"/>
      <c r="E9" s="97"/>
      <c r="F9" s="97"/>
      <c r="G9" s="97"/>
      <c r="H9" s="97"/>
      <c r="I9" s="97"/>
    </row>
    <row r="10" spans="1:9" x14ac:dyDescent="0.2">
      <c r="A10" s="97"/>
      <c r="B10" s="97"/>
      <c r="C10" s="97"/>
      <c r="D10" s="97"/>
      <c r="E10" s="97"/>
      <c r="F10" s="97"/>
      <c r="G10" s="97"/>
      <c r="H10" s="97"/>
      <c r="I10" s="97"/>
    </row>
    <row r="11" spans="1:9" x14ac:dyDescent="0.2">
      <c r="A11" s="97"/>
      <c r="B11" s="99" t="s">
        <v>337</v>
      </c>
      <c r="C11" s="100"/>
      <c r="D11" s="101"/>
      <c r="E11" s="101"/>
      <c r="F11" s="101"/>
      <c r="G11" s="101"/>
      <c r="H11" s="101"/>
      <c r="I11" s="97"/>
    </row>
    <row r="12" spans="1:9" x14ac:dyDescent="0.2">
      <c r="A12" s="97"/>
      <c r="B12" s="102">
        <v>1</v>
      </c>
      <c r="C12" s="103" t="s">
        <v>338</v>
      </c>
      <c r="D12" s="104" t="s">
        <v>384</v>
      </c>
      <c r="E12" s="104" t="s">
        <v>384</v>
      </c>
      <c r="F12" s="104" t="s">
        <v>384</v>
      </c>
      <c r="G12" s="104" t="s">
        <v>384</v>
      </c>
      <c r="H12" s="104"/>
      <c r="I12" s="97"/>
    </row>
    <row r="13" spans="1:9" ht="24" x14ac:dyDescent="0.2">
      <c r="A13" s="97"/>
      <c r="B13" s="102">
        <v>2</v>
      </c>
      <c r="C13" s="103" t="s">
        <v>339</v>
      </c>
      <c r="D13" s="104" t="s">
        <v>385</v>
      </c>
      <c r="E13" s="104" t="s">
        <v>420</v>
      </c>
      <c r="F13" s="104" t="s">
        <v>386</v>
      </c>
      <c r="G13" s="104" t="s">
        <v>421</v>
      </c>
      <c r="H13" s="104"/>
      <c r="I13" s="97"/>
    </row>
    <row r="14" spans="1:9" x14ac:dyDescent="0.2">
      <c r="A14" s="97"/>
      <c r="B14" s="102">
        <v>3</v>
      </c>
      <c r="C14" s="103" t="s">
        <v>340</v>
      </c>
      <c r="D14" s="104" t="s">
        <v>387</v>
      </c>
      <c r="E14" s="104" t="s">
        <v>387</v>
      </c>
      <c r="F14" s="104" t="s">
        <v>387</v>
      </c>
      <c r="G14" s="104" t="s">
        <v>387</v>
      </c>
      <c r="H14" s="104"/>
      <c r="I14" s="97"/>
    </row>
    <row r="15" spans="1:9" x14ac:dyDescent="0.2">
      <c r="A15" s="97"/>
      <c r="B15" s="105"/>
      <c r="C15" s="106" t="s">
        <v>341</v>
      </c>
      <c r="D15" s="107"/>
      <c r="E15" s="107"/>
      <c r="F15" s="107"/>
      <c r="G15" s="107"/>
      <c r="H15" s="107"/>
      <c r="I15" s="97"/>
    </row>
    <row r="16" spans="1:9" x14ac:dyDescent="0.2">
      <c r="A16" s="97"/>
      <c r="B16" s="102">
        <v>4</v>
      </c>
      <c r="C16" s="103" t="s">
        <v>342</v>
      </c>
      <c r="D16" s="104" t="s">
        <v>19</v>
      </c>
      <c r="E16" s="104" t="s">
        <v>288</v>
      </c>
      <c r="F16" s="104" t="s">
        <v>288</v>
      </c>
      <c r="G16" s="104" t="s">
        <v>249</v>
      </c>
      <c r="H16" s="104"/>
      <c r="I16" s="97"/>
    </row>
    <row r="17" spans="1:9" x14ac:dyDescent="0.2">
      <c r="A17" s="97"/>
      <c r="B17" s="102">
        <v>5</v>
      </c>
      <c r="C17" s="103" t="s">
        <v>343</v>
      </c>
      <c r="D17" s="104" t="s">
        <v>19</v>
      </c>
      <c r="E17" s="104" t="s">
        <v>288</v>
      </c>
      <c r="F17" s="104" t="s">
        <v>288</v>
      </c>
      <c r="G17" s="104" t="s">
        <v>249</v>
      </c>
      <c r="H17" s="104"/>
      <c r="I17" s="97"/>
    </row>
    <row r="18" spans="1:9" ht="24" x14ac:dyDescent="0.2">
      <c r="A18" s="97"/>
      <c r="B18" s="102">
        <v>6</v>
      </c>
      <c r="C18" s="103" t="s">
        <v>344</v>
      </c>
      <c r="D18" s="104" t="s">
        <v>388</v>
      </c>
      <c r="E18" s="104" t="s">
        <v>388</v>
      </c>
      <c r="F18" s="104" t="s">
        <v>388</v>
      </c>
      <c r="G18" s="104" t="s">
        <v>388</v>
      </c>
      <c r="H18" s="104"/>
      <c r="I18" s="97"/>
    </row>
    <row r="19" spans="1:9" x14ac:dyDescent="0.2">
      <c r="A19" s="97"/>
      <c r="B19" s="102">
        <v>7</v>
      </c>
      <c r="C19" s="103" t="s">
        <v>345</v>
      </c>
      <c r="D19" s="104" t="s">
        <v>406</v>
      </c>
      <c r="E19" s="104" t="s">
        <v>405</v>
      </c>
      <c r="F19" s="104" t="s">
        <v>405</v>
      </c>
      <c r="G19" s="104" t="s">
        <v>389</v>
      </c>
      <c r="H19" s="104"/>
      <c r="I19" s="97"/>
    </row>
    <row r="20" spans="1:9" ht="24" x14ac:dyDescent="0.2">
      <c r="A20" s="97"/>
      <c r="B20" s="102">
        <v>8</v>
      </c>
      <c r="C20" s="103" t="s">
        <v>346</v>
      </c>
      <c r="D20" s="104">
        <v>123.313</v>
      </c>
      <c r="E20" s="104">
        <v>100</v>
      </c>
      <c r="F20" s="104">
        <v>100</v>
      </c>
      <c r="G20" s="104">
        <v>150</v>
      </c>
      <c r="H20" s="104"/>
      <c r="I20" s="97"/>
    </row>
    <row r="21" spans="1:9" x14ac:dyDescent="0.2">
      <c r="A21" s="97"/>
      <c r="B21" s="102">
        <v>9</v>
      </c>
      <c r="C21" s="103" t="s">
        <v>347</v>
      </c>
      <c r="D21" s="104">
        <v>123.313</v>
      </c>
      <c r="E21" s="104">
        <v>100</v>
      </c>
      <c r="F21" s="104">
        <v>100</v>
      </c>
      <c r="G21" s="104">
        <v>150</v>
      </c>
      <c r="H21" s="104"/>
      <c r="I21" s="97"/>
    </row>
    <row r="22" spans="1:9" x14ac:dyDescent="0.2">
      <c r="A22" s="97"/>
      <c r="B22" s="102" t="s">
        <v>348</v>
      </c>
      <c r="C22" s="103" t="s">
        <v>349</v>
      </c>
      <c r="D22" s="104">
        <v>110</v>
      </c>
      <c r="E22" s="104">
        <v>100</v>
      </c>
      <c r="F22" s="104">
        <v>100</v>
      </c>
      <c r="G22" s="104">
        <v>100</v>
      </c>
      <c r="H22" s="104"/>
      <c r="I22" s="97"/>
    </row>
    <row r="23" spans="1:9" x14ac:dyDescent="0.2">
      <c r="A23" s="97"/>
      <c r="B23" s="102" t="s">
        <v>350</v>
      </c>
      <c r="C23" s="103" t="s">
        <v>351</v>
      </c>
      <c r="D23" s="104" t="s">
        <v>400</v>
      </c>
      <c r="E23" s="104">
        <v>100</v>
      </c>
      <c r="F23" s="104">
        <v>100</v>
      </c>
      <c r="G23" s="104">
        <v>100</v>
      </c>
      <c r="H23" s="104"/>
      <c r="I23" s="97"/>
    </row>
    <row r="24" spans="1:9" x14ac:dyDescent="0.2">
      <c r="A24" s="97"/>
      <c r="B24" s="102">
        <v>10</v>
      </c>
      <c r="C24" s="103" t="s">
        <v>352</v>
      </c>
      <c r="D24" s="104" t="s">
        <v>390</v>
      </c>
      <c r="E24" s="104" t="s">
        <v>409</v>
      </c>
      <c r="F24" s="104" t="s">
        <v>409</v>
      </c>
      <c r="G24" s="104" t="s">
        <v>390</v>
      </c>
      <c r="H24" s="104"/>
      <c r="I24" s="97"/>
    </row>
    <row r="25" spans="1:9" x14ac:dyDescent="0.2">
      <c r="A25" s="97"/>
      <c r="B25" s="102">
        <v>11</v>
      </c>
      <c r="C25" s="103" t="s">
        <v>353</v>
      </c>
      <c r="D25" s="108">
        <v>39205</v>
      </c>
      <c r="E25" s="108">
        <v>45076</v>
      </c>
      <c r="F25" s="108">
        <v>44356</v>
      </c>
      <c r="G25" s="108">
        <v>45005</v>
      </c>
      <c r="H25" s="108"/>
      <c r="I25" s="97"/>
    </row>
    <row r="26" spans="1:9" x14ac:dyDescent="0.2">
      <c r="A26" s="97"/>
      <c r="B26" s="102">
        <v>12</v>
      </c>
      <c r="C26" s="103" t="s">
        <v>354</v>
      </c>
      <c r="D26" s="104" t="s">
        <v>391</v>
      </c>
      <c r="E26" s="104" t="s">
        <v>410</v>
      </c>
      <c r="F26" s="104" t="s">
        <v>410</v>
      </c>
      <c r="G26" s="104" t="s">
        <v>391</v>
      </c>
      <c r="H26" s="104"/>
      <c r="I26" s="97"/>
    </row>
    <row r="27" spans="1:9" x14ac:dyDescent="0.2">
      <c r="A27" s="97"/>
      <c r="B27" s="102">
        <v>13</v>
      </c>
      <c r="C27" s="103" t="s">
        <v>355</v>
      </c>
      <c r="D27" s="104" t="s">
        <v>400</v>
      </c>
      <c r="E27" s="108">
        <v>48821</v>
      </c>
      <c r="F27" s="108">
        <v>48008</v>
      </c>
      <c r="G27" s="104" t="s">
        <v>392</v>
      </c>
      <c r="H27" s="104"/>
      <c r="I27" s="97"/>
    </row>
    <row r="28" spans="1:9" x14ac:dyDescent="0.2">
      <c r="A28" s="97"/>
      <c r="B28" s="102">
        <v>14</v>
      </c>
      <c r="C28" s="103" t="s">
        <v>356</v>
      </c>
      <c r="D28" s="104" t="s">
        <v>400</v>
      </c>
      <c r="E28" s="104" t="s">
        <v>393</v>
      </c>
      <c r="F28" s="104" t="s">
        <v>393</v>
      </c>
      <c r="G28" s="104" t="s">
        <v>393</v>
      </c>
      <c r="H28" s="104"/>
      <c r="I28" s="97"/>
    </row>
    <row r="29" spans="1:9" ht="24" x14ac:dyDescent="0.2">
      <c r="A29" s="97"/>
      <c r="B29" s="102">
        <v>15</v>
      </c>
      <c r="C29" s="103" t="s">
        <v>357</v>
      </c>
      <c r="D29" s="104" t="s">
        <v>400</v>
      </c>
      <c r="E29" s="104" t="s">
        <v>425</v>
      </c>
      <c r="F29" s="104" t="s">
        <v>414</v>
      </c>
      <c r="G29" s="104" t="s">
        <v>424</v>
      </c>
      <c r="H29" s="104"/>
      <c r="I29" s="97"/>
    </row>
    <row r="30" spans="1:9" ht="36" x14ac:dyDescent="0.2">
      <c r="A30" s="97"/>
      <c r="B30" s="102">
        <v>16</v>
      </c>
      <c r="C30" s="103" t="s">
        <v>358</v>
      </c>
      <c r="D30" s="103" t="s">
        <v>400</v>
      </c>
      <c r="E30" s="103" t="s">
        <v>426</v>
      </c>
      <c r="F30" s="103" t="s">
        <v>415</v>
      </c>
      <c r="G30" s="103" t="s">
        <v>427</v>
      </c>
      <c r="H30" s="103"/>
      <c r="I30" s="97"/>
    </row>
    <row r="31" spans="1:9" x14ac:dyDescent="0.2">
      <c r="A31" s="97"/>
      <c r="B31" s="105"/>
      <c r="C31" s="106" t="s">
        <v>359</v>
      </c>
      <c r="D31" s="107"/>
      <c r="E31" s="107"/>
      <c r="F31" s="107"/>
      <c r="G31" s="107"/>
      <c r="H31" s="107"/>
      <c r="I31" s="97"/>
    </row>
    <row r="32" spans="1:9" x14ac:dyDescent="0.2">
      <c r="A32" s="97"/>
      <c r="B32" s="102">
        <v>17</v>
      </c>
      <c r="C32" s="103" t="s">
        <v>360</v>
      </c>
      <c r="D32" s="104" t="s">
        <v>394</v>
      </c>
      <c r="E32" s="104" t="s">
        <v>394</v>
      </c>
      <c r="F32" s="104" t="s">
        <v>394</v>
      </c>
      <c r="G32" s="104" t="s">
        <v>394</v>
      </c>
      <c r="H32" s="104"/>
      <c r="I32" s="97"/>
    </row>
    <row r="33" spans="1:9" x14ac:dyDescent="0.2">
      <c r="A33" s="97"/>
      <c r="B33" s="102">
        <v>18</v>
      </c>
      <c r="C33" s="103" t="s">
        <v>361</v>
      </c>
      <c r="D33" s="104" t="s">
        <v>400</v>
      </c>
      <c r="E33" s="104" t="s">
        <v>422</v>
      </c>
      <c r="F33" s="104" t="s">
        <v>416</v>
      </c>
      <c r="G33" s="104" t="s">
        <v>423</v>
      </c>
      <c r="H33" s="104"/>
      <c r="I33" s="97"/>
    </row>
    <row r="34" spans="1:9" ht="24" x14ac:dyDescent="0.2">
      <c r="A34" s="97"/>
      <c r="B34" s="102">
        <v>19</v>
      </c>
      <c r="C34" s="103" t="s">
        <v>362</v>
      </c>
      <c r="D34" s="104" t="s">
        <v>400</v>
      </c>
      <c r="E34" s="104" t="s">
        <v>400</v>
      </c>
      <c r="F34" s="104" t="s">
        <v>400</v>
      </c>
      <c r="G34" s="104" t="s">
        <v>393</v>
      </c>
      <c r="H34" s="104"/>
      <c r="I34" s="97"/>
    </row>
    <row r="35" spans="1:9" ht="48" x14ac:dyDescent="0.2">
      <c r="A35" s="97"/>
      <c r="B35" s="102" t="s">
        <v>171</v>
      </c>
      <c r="C35" s="103" t="s">
        <v>363</v>
      </c>
      <c r="D35" s="104" t="s">
        <v>407</v>
      </c>
      <c r="E35" s="103" t="s">
        <v>411</v>
      </c>
      <c r="F35" s="103" t="s">
        <v>411</v>
      </c>
      <c r="G35" s="104" t="s">
        <v>395</v>
      </c>
      <c r="H35" s="104"/>
      <c r="I35" s="97"/>
    </row>
    <row r="36" spans="1:9" x14ac:dyDescent="0.2">
      <c r="A36" s="97"/>
      <c r="B36" s="102" t="s">
        <v>174</v>
      </c>
      <c r="C36" s="103" t="s">
        <v>364</v>
      </c>
      <c r="D36" s="104" t="s">
        <v>407</v>
      </c>
      <c r="E36" s="104" t="s">
        <v>400</v>
      </c>
      <c r="F36" s="104" t="s">
        <v>400</v>
      </c>
      <c r="G36" s="104" t="s">
        <v>395</v>
      </c>
      <c r="H36" s="104"/>
      <c r="I36" s="97"/>
    </row>
    <row r="37" spans="1:9" x14ac:dyDescent="0.2">
      <c r="A37" s="97"/>
      <c r="B37" s="102">
        <v>21</v>
      </c>
      <c r="C37" s="103" t="s">
        <v>365</v>
      </c>
      <c r="D37" s="104" t="s">
        <v>400</v>
      </c>
      <c r="E37" s="104" t="s">
        <v>400</v>
      </c>
      <c r="F37" s="104" t="s">
        <v>400</v>
      </c>
      <c r="G37" s="104" t="s">
        <v>396</v>
      </c>
      <c r="H37" s="104"/>
      <c r="I37" s="97"/>
    </row>
    <row r="38" spans="1:9" x14ac:dyDescent="0.2">
      <c r="A38" s="97"/>
      <c r="B38" s="102">
        <v>22</v>
      </c>
      <c r="C38" s="103" t="s">
        <v>366</v>
      </c>
      <c r="D38" s="104" t="s">
        <v>400</v>
      </c>
      <c r="E38" s="104" t="s">
        <v>400</v>
      </c>
      <c r="F38" s="104" t="s">
        <v>400</v>
      </c>
      <c r="G38" s="104" t="s">
        <v>397</v>
      </c>
      <c r="H38" s="104"/>
      <c r="I38" s="97"/>
    </row>
    <row r="39" spans="1:9" x14ac:dyDescent="0.2">
      <c r="A39" s="97"/>
      <c r="B39" s="105"/>
      <c r="C39" s="106" t="s">
        <v>367</v>
      </c>
      <c r="D39" s="107"/>
      <c r="E39" s="107"/>
      <c r="F39" s="107"/>
      <c r="G39" s="107"/>
      <c r="H39" s="107"/>
      <c r="I39" s="97"/>
    </row>
    <row r="40" spans="1:9" x14ac:dyDescent="0.2">
      <c r="A40" s="97"/>
      <c r="B40" s="102">
        <v>23</v>
      </c>
      <c r="C40" s="103" t="s">
        <v>368</v>
      </c>
      <c r="D40" s="104" t="s">
        <v>400</v>
      </c>
      <c r="E40" s="104" t="s">
        <v>400</v>
      </c>
      <c r="F40" s="104" t="s">
        <v>400</v>
      </c>
      <c r="G40" s="104" t="s">
        <v>398</v>
      </c>
      <c r="H40" s="104"/>
      <c r="I40" s="97"/>
    </row>
    <row r="41" spans="1:9" ht="168" x14ac:dyDescent="0.2">
      <c r="A41" s="97"/>
      <c r="B41" s="102">
        <v>24</v>
      </c>
      <c r="C41" s="103" t="s">
        <v>369</v>
      </c>
      <c r="D41" s="104" t="s">
        <v>400</v>
      </c>
      <c r="E41" s="104" t="s">
        <v>400</v>
      </c>
      <c r="F41" s="104" t="s">
        <v>400</v>
      </c>
      <c r="G41" s="103" t="s">
        <v>399</v>
      </c>
      <c r="H41" s="103"/>
      <c r="I41" s="97"/>
    </row>
    <row r="42" spans="1:9" x14ac:dyDescent="0.2">
      <c r="A42" s="97"/>
      <c r="B42" s="102">
        <v>25</v>
      </c>
      <c r="C42" s="103" t="s">
        <v>370</v>
      </c>
      <c r="D42" s="104" t="s">
        <v>400</v>
      </c>
      <c r="E42" s="104" t="s">
        <v>400</v>
      </c>
      <c r="F42" s="104" t="s">
        <v>400</v>
      </c>
      <c r="G42" s="104" t="s">
        <v>400</v>
      </c>
      <c r="H42" s="104"/>
      <c r="I42" s="97"/>
    </row>
    <row r="43" spans="1:9" x14ac:dyDescent="0.2">
      <c r="A43" s="97"/>
      <c r="B43" s="102">
        <v>26</v>
      </c>
      <c r="C43" s="103" t="s">
        <v>371</v>
      </c>
      <c r="D43" s="104" t="s">
        <v>400</v>
      </c>
      <c r="E43" s="104" t="s">
        <v>400</v>
      </c>
      <c r="F43" s="104" t="s">
        <v>400</v>
      </c>
      <c r="G43" s="104" t="s">
        <v>400</v>
      </c>
      <c r="H43" s="104"/>
      <c r="I43" s="97"/>
    </row>
    <row r="44" spans="1:9" x14ac:dyDescent="0.2">
      <c r="A44" s="97"/>
      <c r="B44" s="102">
        <v>27</v>
      </c>
      <c r="C44" s="103" t="s">
        <v>372</v>
      </c>
      <c r="D44" s="104" t="s">
        <v>400</v>
      </c>
      <c r="E44" s="104" t="s">
        <v>400</v>
      </c>
      <c r="F44" s="104" t="s">
        <v>400</v>
      </c>
      <c r="G44" s="104" t="s">
        <v>400</v>
      </c>
      <c r="H44" s="104"/>
      <c r="I44" s="97"/>
    </row>
    <row r="45" spans="1:9" x14ac:dyDescent="0.2">
      <c r="A45" s="97"/>
      <c r="B45" s="102">
        <v>28</v>
      </c>
      <c r="C45" s="103" t="s">
        <v>373</v>
      </c>
      <c r="D45" s="104" t="s">
        <v>400</v>
      </c>
      <c r="E45" s="104" t="s">
        <v>400</v>
      </c>
      <c r="F45" s="104" t="s">
        <v>400</v>
      </c>
      <c r="G45" s="104" t="s">
        <v>19</v>
      </c>
      <c r="H45" s="104"/>
      <c r="I45" s="97"/>
    </row>
    <row r="46" spans="1:9" x14ac:dyDescent="0.2">
      <c r="A46" s="97"/>
      <c r="B46" s="102">
        <v>29</v>
      </c>
      <c r="C46" s="103" t="s">
        <v>374</v>
      </c>
      <c r="D46" s="104" t="s">
        <v>400</v>
      </c>
      <c r="E46" s="104" t="s">
        <v>400</v>
      </c>
      <c r="F46" s="104" t="s">
        <v>400</v>
      </c>
      <c r="G46" s="104" t="s">
        <v>400</v>
      </c>
      <c r="H46" s="104"/>
      <c r="I46" s="97"/>
    </row>
    <row r="47" spans="1:9" x14ac:dyDescent="0.2">
      <c r="A47" s="97"/>
      <c r="B47" s="102">
        <v>30</v>
      </c>
      <c r="C47" s="103" t="s">
        <v>375</v>
      </c>
      <c r="D47" s="104" t="s">
        <v>400</v>
      </c>
      <c r="E47" s="104" t="s">
        <v>393</v>
      </c>
      <c r="F47" s="104" t="s">
        <v>393</v>
      </c>
      <c r="G47" s="104" t="s">
        <v>393</v>
      </c>
      <c r="H47" s="104"/>
      <c r="I47" s="97"/>
    </row>
    <row r="48" spans="1:9" ht="132" x14ac:dyDescent="0.2">
      <c r="A48" s="97"/>
      <c r="B48" s="102">
        <v>31</v>
      </c>
      <c r="C48" s="103" t="s">
        <v>376</v>
      </c>
      <c r="D48" s="104" t="s">
        <v>400</v>
      </c>
      <c r="E48" s="103" t="s">
        <v>412</v>
      </c>
      <c r="F48" s="103" t="s">
        <v>412</v>
      </c>
      <c r="G48" s="103" t="s">
        <v>401</v>
      </c>
      <c r="H48" s="103"/>
      <c r="I48" s="97"/>
    </row>
    <row r="49" spans="1:9" x14ac:dyDescent="0.2">
      <c r="A49" s="97"/>
      <c r="B49" s="102">
        <v>32</v>
      </c>
      <c r="C49" s="103" t="s">
        <v>377</v>
      </c>
      <c r="D49" s="104" t="s">
        <v>400</v>
      </c>
      <c r="E49" s="104" t="s">
        <v>402</v>
      </c>
      <c r="F49" s="104" t="s">
        <v>402</v>
      </c>
      <c r="G49" s="104" t="s">
        <v>402</v>
      </c>
      <c r="H49" s="104"/>
      <c r="I49" s="97"/>
    </row>
    <row r="50" spans="1:9" x14ac:dyDescent="0.2">
      <c r="A50" s="97"/>
      <c r="B50" s="102">
        <v>33</v>
      </c>
      <c r="C50" s="103" t="s">
        <v>378</v>
      </c>
      <c r="D50" s="104" t="s">
        <v>400</v>
      </c>
      <c r="E50" s="104" t="s">
        <v>413</v>
      </c>
      <c r="F50" s="104" t="s">
        <v>413</v>
      </c>
      <c r="G50" s="104" t="s">
        <v>403</v>
      </c>
      <c r="H50" s="104"/>
      <c r="I50" s="97"/>
    </row>
    <row r="51" spans="1:9" ht="72" x14ac:dyDescent="0.2">
      <c r="A51" s="97"/>
      <c r="B51" s="102">
        <v>34</v>
      </c>
      <c r="C51" s="103" t="s">
        <v>379</v>
      </c>
      <c r="D51" s="104" t="s">
        <v>400</v>
      </c>
      <c r="E51" s="104" t="s">
        <v>413</v>
      </c>
      <c r="F51" s="104" t="s">
        <v>413</v>
      </c>
      <c r="G51" s="103" t="s">
        <v>404</v>
      </c>
      <c r="H51" s="103"/>
      <c r="I51" s="97"/>
    </row>
    <row r="52" spans="1:9" ht="24" x14ac:dyDescent="0.2">
      <c r="A52" s="97"/>
      <c r="B52" s="102">
        <v>35</v>
      </c>
      <c r="C52" s="103" t="s">
        <v>380</v>
      </c>
      <c r="D52" s="104" t="s">
        <v>408</v>
      </c>
      <c r="E52" s="104" t="s">
        <v>417</v>
      </c>
      <c r="F52" s="104" t="s">
        <v>417</v>
      </c>
      <c r="G52" s="104" t="s">
        <v>405</v>
      </c>
      <c r="H52" s="104"/>
      <c r="I52" s="97"/>
    </row>
    <row r="53" spans="1:9" ht="24" x14ac:dyDescent="0.2">
      <c r="A53" s="97"/>
      <c r="B53" s="102">
        <v>36</v>
      </c>
      <c r="C53" s="103" t="s">
        <v>381</v>
      </c>
      <c r="D53" s="104" t="s">
        <v>400</v>
      </c>
      <c r="E53" s="104" t="s">
        <v>400</v>
      </c>
      <c r="F53" s="104" t="s">
        <v>400</v>
      </c>
      <c r="G53" s="104" t="s">
        <v>396</v>
      </c>
      <c r="H53" s="104"/>
      <c r="I53" s="97"/>
    </row>
    <row r="54" spans="1:9" x14ac:dyDescent="0.2">
      <c r="A54" s="97"/>
      <c r="B54" s="102">
        <v>37</v>
      </c>
      <c r="C54" s="103" t="s">
        <v>382</v>
      </c>
      <c r="D54" s="104" t="s">
        <v>400</v>
      </c>
      <c r="E54" s="104" t="s">
        <v>400</v>
      </c>
      <c r="F54" s="104" t="s">
        <v>400</v>
      </c>
      <c r="G54" s="104" t="s">
        <v>400</v>
      </c>
      <c r="H54" s="104"/>
      <c r="I54" s="97"/>
    </row>
    <row r="55" spans="1:9" x14ac:dyDescent="0.2">
      <c r="A55" s="97"/>
      <c r="B55" s="97"/>
      <c r="C55" s="98" t="s">
        <v>383</v>
      </c>
      <c r="D55" s="97"/>
      <c r="E55" s="97"/>
      <c r="F55" s="97"/>
      <c r="G55" s="97"/>
      <c r="H55" s="97"/>
      <c r="I55" s="97"/>
    </row>
    <row r="56" spans="1:9" x14ac:dyDescent="0.2">
      <c r="A56" s="97"/>
      <c r="B56" s="109"/>
      <c r="C56" s="97"/>
      <c r="D56" s="97"/>
      <c r="E56" s="97"/>
      <c r="F56" s="97"/>
      <c r="G56" s="97"/>
      <c r="H56" s="97"/>
      <c r="I56" s="97"/>
    </row>
    <row r="57" spans="1:9" x14ac:dyDescent="0.2">
      <c r="A57" s="97"/>
      <c r="B57" s="109"/>
      <c r="C57" s="97"/>
      <c r="D57" s="97"/>
      <c r="E57" s="97"/>
      <c r="F57" s="97"/>
      <c r="G57" s="97"/>
      <c r="H57" s="97"/>
      <c r="I57" s="97"/>
    </row>
    <row r="58" spans="1:9" x14ac:dyDescent="0.2">
      <c r="A58" s="97"/>
      <c r="B58" s="97"/>
      <c r="C58" s="97"/>
      <c r="D58" s="97"/>
      <c r="E58" s="97"/>
      <c r="F58" s="97"/>
      <c r="G58" s="97"/>
      <c r="H58" s="97"/>
      <c r="I58" s="9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CDD65400DDC41A8D12B532A6F5ED0" ma:contentTypeVersion="16" ma:contentTypeDescription="Opprett et nytt dokument." ma:contentTypeScope="" ma:versionID="4f58de89685db5993c1e9c4bdbe84d9d">
  <xsd:schema xmlns:xsd="http://www.w3.org/2001/XMLSchema" xmlns:xs="http://www.w3.org/2001/XMLSchema" xmlns:p="http://schemas.microsoft.com/office/2006/metadata/properties" xmlns:ns2="fb01cd13-81db-4f45-a94a-b394074e628f" xmlns:ns3="53f982ff-3723-42ff-baa7-eacaa539b767" targetNamespace="http://schemas.microsoft.com/office/2006/metadata/properties" ma:root="true" ma:fieldsID="5ba94a150a875e9b256c5fe85e34fe27" ns2:_="" ns3:_="">
    <xsd:import namespace="fb01cd13-81db-4f45-a94a-b394074e628f"/>
    <xsd:import namespace="53f982ff-3723-42ff-baa7-eacaa539b7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1cd13-81db-4f45-a94a-b394074e62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1a2044b-2475-4e8f-9ad7-35a992aff30b}" ma:internalName="TaxCatchAll" ma:showField="CatchAllData" ma:web="fb01cd13-81db-4f45-a94a-b394074e6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82ff-3723-42ff-baa7-eacaa539b76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01cd13-81db-4f45-a94a-b394074e628f" xsi:nil="true"/>
    <lcf76f155ced4ddcb4097134ff3c332f xmlns="53f982ff-3723-42ff-baa7-eacaa539b7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C117B-BF03-45A7-A480-A18BDC050220}"/>
</file>

<file path=customXml/itemProps2.xml><?xml version="1.0" encoding="utf-8"?>
<ds:datastoreItem xmlns:ds="http://schemas.openxmlformats.org/officeDocument/2006/customXml" ds:itemID="{DCFAFAA6-F2E5-49AC-BC7A-7570577A5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030B5-1C81-409F-8777-1F12A0AF34AC}">
  <ds:schemaRefs>
    <ds:schemaRef ds:uri="http://schemas.microsoft.com/office/2006/metadata/properties"/>
    <ds:schemaRef ds:uri="http://schemas.microsoft.com/office/infopath/2007/PartnerControls"/>
    <ds:schemaRef ds:uri="53f982ff-3723-42ff-baa7-eacaa539b767"/>
    <ds:schemaRef ds:uri="fb01cd13-81db-4f45-a94a-b394074e628f"/>
  </ds:schemaRefs>
</ds:datastoreItem>
</file>

<file path=docMetadata/LabelInfo.xml><?xml version="1.0" encoding="utf-8"?>
<clbl:labelList xmlns:clbl="http://schemas.microsoft.com/office/2020/mipLabelMetadata">
  <clbl:label id="{210f7242-1640-41a4-9c4f-28b1303f2cda}" enabled="0" method="" siteId="{210f7242-1640-41a4-9c4f-28b1303f2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EU KM1</vt:lpstr>
      <vt:lpstr>EU OV1</vt:lpstr>
      <vt:lpstr>REM1</vt:lpstr>
      <vt:lpstr>EU CC1</vt:lpstr>
      <vt:lpstr>EU 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2020-09-14T08:59:40Z</dcterms:created>
  <dcterms:modified xsi:type="dcterms:W3CDTF">2024-03-05T09:59:25Z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0x010100298CDD65400DDC41A8D12B532A6F5ED0</vt:lpwstr>
  </property>
  <property fmtid="{D5CDD505-2E9C-101B-9397-08002B2CF9AE}" pid="3" name="MediaServiceImageTags">
    <vt:lpwstr/>
  </property>
</Properties>
</file>